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Default Extension="vml" ContentType="application/vnd.openxmlformats-officedocument.vmlDrawing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docProps/core.xml" ContentType="application/vnd.openxmlformats-package.core-properties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9075" windowHeight="4650"/>
  </bookViews>
  <sheets>
    <sheet name="Forma de citar " sheetId="14" r:id="rId1"/>
    <sheet name="40 bajas" sheetId="1" r:id="rId2"/>
    <sheet name="40 altas" sheetId="2" r:id="rId3"/>
    <sheet name="25control" sheetId="3" r:id="rId4"/>
    <sheet name="25 bajas" sheetId="4" r:id="rId5"/>
    <sheet name="25 Altas" sheetId="5" r:id="rId6"/>
    <sheet name="Datos50 con" sheetId="6" r:id="rId7"/>
    <sheet name="Datos50B" sheetId="7" r:id="rId8"/>
    <sheet name="Datos50A" sheetId="8" r:id="rId9"/>
    <sheet name="Resumen" sheetId="9" r:id="rId10"/>
    <sheet name="Resultados" sheetId="10" r:id="rId11"/>
    <sheet name="std" sheetId="11" r:id="rId12"/>
    <sheet name="Hoja13" sheetId="12" r:id="rId13"/>
    <sheet name="resumen trabajo" sheetId="13" r:id="rId14"/>
  </sheets>
  <calcPr calcId="125725"/>
</workbook>
</file>

<file path=xl/calcChain.xml><?xml version="1.0" encoding="utf-8"?>
<calcChain xmlns="http://schemas.openxmlformats.org/spreadsheetml/2006/main">
  <c r="E6" i="5"/>
  <c r="F6" s="1"/>
  <c r="G6" s="1"/>
  <c r="E7"/>
  <c r="F7"/>
  <c r="G7" s="1"/>
  <c r="E8"/>
  <c r="F8" s="1"/>
  <c r="G8" s="1"/>
  <c r="E9"/>
  <c r="F9"/>
  <c r="G9" s="1"/>
  <c r="E10"/>
  <c r="F10" s="1"/>
  <c r="G10" s="1"/>
  <c r="E11"/>
  <c r="F11"/>
  <c r="G11" s="1"/>
  <c r="E12"/>
  <c r="F12" s="1"/>
  <c r="G12" s="1"/>
  <c r="E13"/>
  <c r="F13"/>
  <c r="G13" s="1"/>
  <c r="E14"/>
  <c r="F14" s="1"/>
  <c r="G14" s="1"/>
  <c r="E15"/>
  <c r="F15"/>
  <c r="J16"/>
  <c r="M16"/>
  <c r="J17"/>
  <c r="J18" s="1"/>
  <c r="J19" s="1"/>
  <c r="M17"/>
  <c r="M18" s="1"/>
  <c r="M19" s="1"/>
  <c r="E22"/>
  <c r="F22"/>
  <c r="E23"/>
  <c r="F23" s="1"/>
  <c r="E24"/>
  <c r="F24"/>
  <c r="E25"/>
  <c r="F25" s="1"/>
  <c r="E26"/>
  <c r="F26"/>
  <c r="G26" s="1"/>
  <c r="E27"/>
  <c r="F27" s="1"/>
  <c r="E28"/>
  <c r="F28"/>
  <c r="E29"/>
  <c r="F29" s="1"/>
  <c r="G29" s="1"/>
  <c r="E30"/>
  <c r="F30"/>
  <c r="G30" s="1"/>
  <c r="E31"/>
  <c r="F31" s="1"/>
  <c r="J32"/>
  <c r="M32"/>
  <c r="J33"/>
  <c r="J34" s="1"/>
  <c r="J35" s="1"/>
  <c r="M33"/>
  <c r="M34" s="1"/>
  <c r="M35" s="1"/>
  <c r="E38"/>
  <c r="F38"/>
  <c r="E39"/>
  <c r="F39" s="1"/>
  <c r="E40"/>
  <c r="F40"/>
  <c r="E41"/>
  <c r="F41" s="1"/>
  <c r="E42"/>
  <c r="F42"/>
  <c r="E43"/>
  <c r="F43" s="1"/>
  <c r="E44"/>
  <c r="F44"/>
  <c r="E45"/>
  <c r="F45" s="1"/>
  <c r="E46"/>
  <c r="F46"/>
  <c r="E47"/>
  <c r="F47" s="1"/>
  <c r="J48"/>
  <c r="M48"/>
  <c r="J49"/>
  <c r="J50" s="1"/>
  <c r="J51" s="1"/>
  <c r="M49"/>
  <c r="M50" s="1"/>
  <c r="M51" s="1"/>
  <c r="E54"/>
  <c r="F54"/>
  <c r="E55"/>
  <c r="F55" s="1"/>
  <c r="E56"/>
  <c r="F56"/>
  <c r="E57"/>
  <c r="F57" s="1"/>
  <c r="E58"/>
  <c r="F58"/>
  <c r="G58" s="1"/>
  <c r="E59"/>
  <c r="F59" s="1"/>
  <c r="E60"/>
  <c r="F60"/>
  <c r="E61"/>
  <c r="F61" s="1"/>
  <c r="G61" s="1"/>
  <c r="E62"/>
  <c r="F62"/>
  <c r="G62" s="1"/>
  <c r="E63"/>
  <c r="F63" s="1"/>
  <c r="J64"/>
  <c r="M64"/>
  <c r="J65"/>
  <c r="J66" s="1"/>
  <c r="J67" s="1"/>
  <c r="M65"/>
  <c r="M66" s="1"/>
  <c r="M67" s="1"/>
  <c r="E70"/>
  <c r="F70"/>
  <c r="E71"/>
  <c r="F71" s="1"/>
  <c r="E72"/>
  <c r="F72"/>
  <c r="E73"/>
  <c r="F73" s="1"/>
  <c r="E74"/>
  <c r="F74"/>
  <c r="E75"/>
  <c r="F75" s="1"/>
  <c r="E76"/>
  <c r="F76"/>
  <c r="E77"/>
  <c r="F77" s="1"/>
  <c r="E78"/>
  <c r="F78"/>
  <c r="E79"/>
  <c r="F79" s="1"/>
  <c r="J80"/>
  <c r="M80"/>
  <c r="J81"/>
  <c r="J82" s="1"/>
  <c r="J83" s="1"/>
  <c r="M81"/>
  <c r="M82" s="1"/>
  <c r="M83" s="1"/>
  <c r="E86"/>
  <c r="F86"/>
  <c r="E87"/>
  <c r="F87" s="1"/>
  <c r="E88"/>
  <c r="F88"/>
  <c r="E89"/>
  <c r="F89" s="1"/>
  <c r="E90"/>
  <c r="F90"/>
  <c r="E91"/>
  <c r="F91" s="1"/>
  <c r="E92"/>
  <c r="F92"/>
  <c r="E93"/>
  <c r="F93" s="1"/>
  <c r="G93" s="1"/>
  <c r="E94"/>
  <c r="F94"/>
  <c r="G94" s="1"/>
  <c r="E95"/>
  <c r="F95" s="1"/>
  <c r="J96"/>
  <c r="M96"/>
  <c r="J97"/>
  <c r="J98" s="1"/>
  <c r="J99" s="1"/>
  <c r="M97"/>
  <c r="M98" s="1"/>
  <c r="M99" s="1"/>
  <c r="E6" i="4"/>
  <c r="F6"/>
  <c r="E7"/>
  <c r="F7" s="1"/>
  <c r="E8"/>
  <c r="F8"/>
  <c r="E9"/>
  <c r="F9" s="1"/>
  <c r="E10"/>
  <c r="F10"/>
  <c r="E11"/>
  <c r="F11" s="1"/>
  <c r="E12"/>
  <c r="F12"/>
  <c r="E13"/>
  <c r="F13" s="1"/>
  <c r="E14"/>
  <c r="F14"/>
  <c r="E15"/>
  <c r="F15" s="1"/>
  <c r="J16"/>
  <c r="M16"/>
  <c r="J17"/>
  <c r="J18" s="1"/>
  <c r="J19" s="1"/>
  <c r="M17"/>
  <c r="M18" s="1"/>
  <c r="M19" s="1"/>
  <c r="E22"/>
  <c r="F22"/>
  <c r="E23"/>
  <c r="F23" s="1"/>
  <c r="E24"/>
  <c r="F24"/>
  <c r="E25"/>
  <c r="F25" s="1"/>
  <c r="E26"/>
  <c r="F26"/>
  <c r="E27"/>
  <c r="F27" s="1"/>
  <c r="E28"/>
  <c r="F28"/>
  <c r="E29"/>
  <c r="F29" s="1"/>
  <c r="E30"/>
  <c r="F30"/>
  <c r="G30" s="1"/>
  <c r="E31"/>
  <c r="F31" s="1"/>
  <c r="J32"/>
  <c r="M32"/>
  <c r="J33"/>
  <c r="J34" s="1"/>
  <c r="J35" s="1"/>
  <c r="M33"/>
  <c r="M34" s="1"/>
  <c r="M35" s="1"/>
  <c r="E38"/>
  <c r="F38"/>
  <c r="E39"/>
  <c r="F39" s="1"/>
  <c r="E40"/>
  <c r="F40"/>
  <c r="E41"/>
  <c r="F41" s="1"/>
  <c r="E42"/>
  <c r="F42"/>
  <c r="E43"/>
  <c r="F43" s="1"/>
  <c r="E44"/>
  <c r="F44"/>
  <c r="E45"/>
  <c r="F45" s="1"/>
  <c r="G45" s="1"/>
  <c r="E46"/>
  <c r="F46"/>
  <c r="E47"/>
  <c r="F47" s="1"/>
  <c r="J48"/>
  <c r="M48"/>
  <c r="J49"/>
  <c r="J50" s="1"/>
  <c r="M49"/>
  <c r="M50" s="1"/>
  <c r="M51" s="1"/>
  <c r="J51"/>
  <c r="E54"/>
  <c r="F54"/>
  <c r="E55"/>
  <c r="F55" s="1"/>
  <c r="G55" s="1"/>
  <c r="E56"/>
  <c r="F56"/>
  <c r="E57"/>
  <c r="F57" s="1"/>
  <c r="G57" s="1"/>
  <c r="E58"/>
  <c r="F58"/>
  <c r="E59"/>
  <c r="F59" s="1"/>
  <c r="G59" s="1"/>
  <c r="E60"/>
  <c r="F60"/>
  <c r="E61"/>
  <c r="F61" s="1"/>
  <c r="G61" s="1"/>
  <c r="E62"/>
  <c r="F62"/>
  <c r="E63"/>
  <c r="F63" s="1"/>
  <c r="J64"/>
  <c r="M64"/>
  <c r="J65"/>
  <c r="J66" s="1"/>
  <c r="M65"/>
  <c r="M66" s="1"/>
  <c r="M67" s="1"/>
  <c r="J67"/>
  <c r="E70"/>
  <c r="F70"/>
  <c r="E71"/>
  <c r="F71" s="1"/>
  <c r="E72"/>
  <c r="F72"/>
  <c r="E73"/>
  <c r="F73" s="1"/>
  <c r="E74"/>
  <c r="F74"/>
  <c r="E75"/>
  <c r="F75" s="1"/>
  <c r="G75"/>
  <c r="I75" s="1"/>
  <c r="E76"/>
  <c r="F76"/>
  <c r="E77"/>
  <c r="F77" s="1"/>
  <c r="G77"/>
  <c r="I77" s="1"/>
  <c r="E78"/>
  <c r="F78"/>
  <c r="E79"/>
  <c r="F79" s="1"/>
  <c r="G71" s="1"/>
  <c r="J80"/>
  <c r="M80"/>
  <c r="J81"/>
  <c r="J82" s="1"/>
  <c r="J83" s="1"/>
  <c r="M81"/>
  <c r="M82" s="1"/>
  <c r="M83" s="1"/>
  <c r="E86"/>
  <c r="F86"/>
  <c r="E87"/>
  <c r="F87" s="1"/>
  <c r="E88"/>
  <c r="F88"/>
  <c r="E89"/>
  <c r="F89" s="1"/>
  <c r="E90"/>
  <c r="F90"/>
  <c r="E91"/>
  <c r="F91" s="1"/>
  <c r="E92"/>
  <c r="F92"/>
  <c r="E93"/>
  <c r="F93" s="1"/>
  <c r="E94"/>
  <c r="F94"/>
  <c r="E95"/>
  <c r="F95" s="1"/>
  <c r="J96"/>
  <c r="M96"/>
  <c r="J97"/>
  <c r="J98" s="1"/>
  <c r="J99" s="1"/>
  <c r="M97"/>
  <c r="M98" s="1"/>
  <c r="M99" s="1"/>
  <c r="E6" i="3"/>
  <c r="F6"/>
  <c r="G6" s="1"/>
  <c r="E7"/>
  <c r="F7" s="1"/>
  <c r="E8"/>
  <c r="F8"/>
  <c r="E9"/>
  <c r="F9" s="1"/>
  <c r="G9" s="1"/>
  <c r="E10"/>
  <c r="F10"/>
  <c r="G10" s="1"/>
  <c r="E11"/>
  <c r="F11" s="1"/>
  <c r="E12"/>
  <c r="F12"/>
  <c r="E13"/>
  <c r="F13" s="1"/>
  <c r="G13" s="1"/>
  <c r="E14"/>
  <c r="F14"/>
  <c r="G14" s="1"/>
  <c r="E15"/>
  <c r="F15" s="1"/>
  <c r="J16"/>
  <c r="J17"/>
  <c r="J18"/>
  <c r="J19"/>
  <c r="E22"/>
  <c r="F22"/>
  <c r="E23"/>
  <c r="F23" s="1"/>
  <c r="E24"/>
  <c r="F24"/>
  <c r="E25"/>
  <c r="F25" s="1"/>
  <c r="E26"/>
  <c r="F26"/>
  <c r="E27"/>
  <c r="F27" s="1"/>
  <c r="E28"/>
  <c r="F28"/>
  <c r="E29"/>
  <c r="F29" s="1"/>
  <c r="E30"/>
  <c r="F30"/>
  <c r="E31"/>
  <c r="F31" s="1"/>
  <c r="J32"/>
  <c r="J33"/>
  <c r="J34" s="1"/>
  <c r="J35" s="1"/>
  <c r="E38"/>
  <c r="F38" s="1"/>
  <c r="G38" s="1"/>
  <c r="E39"/>
  <c r="F39"/>
  <c r="G39" s="1"/>
  <c r="E40"/>
  <c r="F40" s="1"/>
  <c r="G40" s="1"/>
  <c r="E41"/>
  <c r="F41"/>
  <c r="G41" s="1"/>
  <c r="E42"/>
  <c r="F42" s="1"/>
  <c r="G42" s="1"/>
  <c r="E43"/>
  <c r="F43"/>
  <c r="G43" s="1"/>
  <c r="E44"/>
  <c r="F44" s="1"/>
  <c r="G44" s="1"/>
  <c r="E45"/>
  <c r="F45"/>
  <c r="G45" s="1"/>
  <c r="E46"/>
  <c r="F46" s="1"/>
  <c r="G46" s="1"/>
  <c r="E47"/>
  <c r="F47"/>
  <c r="J48"/>
  <c r="J51" s="1"/>
  <c r="J49"/>
  <c r="J50"/>
  <c r="E54"/>
  <c r="F54" s="1"/>
  <c r="G54" s="1"/>
  <c r="E55"/>
  <c r="F55"/>
  <c r="G55" s="1"/>
  <c r="E56"/>
  <c r="F56" s="1"/>
  <c r="G56" s="1"/>
  <c r="E57"/>
  <c r="F57"/>
  <c r="G57" s="1"/>
  <c r="E58"/>
  <c r="F58" s="1"/>
  <c r="G58" s="1"/>
  <c r="E59"/>
  <c r="F59"/>
  <c r="G59" s="1"/>
  <c r="E60"/>
  <c r="F60" s="1"/>
  <c r="G60" s="1"/>
  <c r="E61"/>
  <c r="F61"/>
  <c r="G61" s="1"/>
  <c r="E62"/>
  <c r="F62" s="1"/>
  <c r="G62" s="1"/>
  <c r="E63"/>
  <c r="F63"/>
  <c r="J64"/>
  <c r="J65"/>
  <c r="J66" s="1"/>
  <c r="J67" s="1"/>
  <c r="E70"/>
  <c r="F70" s="1"/>
  <c r="G70" s="1"/>
  <c r="E71"/>
  <c r="F71"/>
  <c r="G71" s="1"/>
  <c r="E72"/>
  <c r="F72" s="1"/>
  <c r="G72" s="1"/>
  <c r="E73"/>
  <c r="F73"/>
  <c r="G73" s="1"/>
  <c r="E74"/>
  <c r="F74" s="1"/>
  <c r="G74" s="1"/>
  <c r="E75"/>
  <c r="F75"/>
  <c r="G75" s="1"/>
  <c r="E76"/>
  <c r="F76" s="1"/>
  <c r="G76" s="1"/>
  <c r="E77"/>
  <c r="F77"/>
  <c r="G77" s="1"/>
  <c r="E78"/>
  <c r="F78" s="1"/>
  <c r="G78" s="1"/>
  <c r="E79"/>
  <c r="F79"/>
  <c r="J80"/>
  <c r="J83" s="1"/>
  <c r="J81"/>
  <c r="J82"/>
  <c r="E86"/>
  <c r="F86" s="1"/>
  <c r="G86" s="1"/>
  <c r="E87"/>
  <c r="F87"/>
  <c r="G87" s="1"/>
  <c r="E88"/>
  <c r="F88" s="1"/>
  <c r="G88" s="1"/>
  <c r="E89"/>
  <c r="F89"/>
  <c r="G89" s="1"/>
  <c r="E90"/>
  <c r="F90" s="1"/>
  <c r="G90" s="1"/>
  <c r="E91"/>
  <c r="F91"/>
  <c r="G91" s="1"/>
  <c r="E92"/>
  <c r="F92" s="1"/>
  <c r="G92" s="1"/>
  <c r="E93"/>
  <c r="F93"/>
  <c r="G93" s="1"/>
  <c r="E94"/>
  <c r="F94" s="1"/>
  <c r="G94" s="1"/>
  <c r="E95"/>
  <c r="F95"/>
  <c r="J96"/>
  <c r="J99" s="1"/>
  <c r="J97"/>
  <c r="J98"/>
  <c r="E6" i="2"/>
  <c r="F6" s="1"/>
  <c r="E7"/>
  <c r="F7"/>
  <c r="E8"/>
  <c r="F8" s="1"/>
  <c r="E9"/>
  <c r="F9"/>
  <c r="E10"/>
  <c r="F10" s="1"/>
  <c r="E11"/>
  <c r="F11"/>
  <c r="E12"/>
  <c r="F12"/>
  <c r="E13"/>
  <c r="F13" s="1"/>
  <c r="E14"/>
  <c r="F14"/>
  <c r="E15"/>
  <c r="F15" s="1"/>
  <c r="J16"/>
  <c r="M16"/>
  <c r="J17"/>
  <c r="J18" s="1"/>
  <c r="M17"/>
  <c r="M18" s="1"/>
  <c r="M19" s="1"/>
  <c r="J19"/>
  <c r="E22"/>
  <c r="F22"/>
  <c r="E23"/>
  <c r="F23" s="1"/>
  <c r="E24"/>
  <c r="F24"/>
  <c r="E25"/>
  <c r="F25" s="1"/>
  <c r="E26"/>
  <c r="F26"/>
  <c r="E27"/>
  <c r="F27" s="1"/>
  <c r="E28"/>
  <c r="F28"/>
  <c r="E29"/>
  <c r="F29" s="1"/>
  <c r="E30"/>
  <c r="F30"/>
  <c r="E31"/>
  <c r="F31" s="1"/>
  <c r="J32"/>
  <c r="M32"/>
  <c r="J33"/>
  <c r="J34" s="1"/>
  <c r="J35" s="1"/>
  <c r="M33"/>
  <c r="M34" s="1"/>
  <c r="M35" s="1"/>
  <c r="E38"/>
  <c r="F38"/>
  <c r="E39"/>
  <c r="F39" s="1"/>
  <c r="E40"/>
  <c r="F40"/>
  <c r="E41"/>
  <c r="F41" s="1"/>
  <c r="E42"/>
  <c r="F42"/>
  <c r="E43"/>
  <c r="F43" s="1"/>
  <c r="E44"/>
  <c r="F44"/>
  <c r="E45"/>
  <c r="F45" s="1"/>
  <c r="E46"/>
  <c r="F46"/>
  <c r="G46" s="1"/>
  <c r="E47"/>
  <c r="F47" s="1"/>
  <c r="J48"/>
  <c r="M48"/>
  <c r="J49"/>
  <c r="J50" s="1"/>
  <c r="J51" s="1"/>
  <c r="M49"/>
  <c r="M50" s="1"/>
  <c r="M51" s="1"/>
  <c r="E54"/>
  <c r="F54"/>
  <c r="E55"/>
  <c r="F55" s="1"/>
  <c r="E56"/>
  <c r="F56"/>
  <c r="E57"/>
  <c r="F57" s="1"/>
  <c r="E58"/>
  <c r="F58"/>
  <c r="E59"/>
  <c r="F59" s="1"/>
  <c r="E60"/>
  <c r="F60"/>
  <c r="E61"/>
  <c r="F61" s="1"/>
  <c r="E62"/>
  <c r="F62"/>
  <c r="E63"/>
  <c r="F63" s="1"/>
  <c r="J64"/>
  <c r="M64"/>
  <c r="J65"/>
  <c r="J66" s="1"/>
  <c r="J67" s="1"/>
  <c r="M65"/>
  <c r="M66" s="1"/>
  <c r="M67" s="1"/>
  <c r="E70"/>
  <c r="F70"/>
  <c r="E71"/>
  <c r="F71" s="1"/>
  <c r="E72"/>
  <c r="F72"/>
  <c r="E73"/>
  <c r="F73" s="1"/>
  <c r="E74"/>
  <c r="F74"/>
  <c r="E75"/>
  <c r="F75" s="1"/>
  <c r="E76"/>
  <c r="F76"/>
  <c r="E77"/>
  <c r="F77" s="1"/>
  <c r="G77" s="1"/>
  <c r="E78"/>
  <c r="F78"/>
  <c r="G78" s="1"/>
  <c r="E79"/>
  <c r="F79" s="1"/>
  <c r="J80"/>
  <c r="M80"/>
  <c r="J81"/>
  <c r="J82" s="1"/>
  <c r="J83" s="1"/>
  <c r="M81"/>
  <c r="M82" s="1"/>
  <c r="M83" s="1"/>
  <c r="E86"/>
  <c r="F86"/>
  <c r="E87"/>
  <c r="F87" s="1"/>
  <c r="E88"/>
  <c r="F88"/>
  <c r="E89"/>
  <c r="F89" s="1"/>
  <c r="E90"/>
  <c r="F90"/>
  <c r="E91"/>
  <c r="F91" s="1"/>
  <c r="E92"/>
  <c r="F92"/>
  <c r="E93"/>
  <c r="F93" s="1"/>
  <c r="E94"/>
  <c r="F94"/>
  <c r="E95"/>
  <c r="F95" s="1"/>
  <c r="M96"/>
  <c r="J97"/>
  <c r="M97"/>
  <c r="J98"/>
  <c r="J99" s="1"/>
  <c r="J100" s="1"/>
  <c r="M98"/>
  <c r="M99" s="1"/>
  <c r="E9" i="1"/>
  <c r="F9"/>
  <c r="E10"/>
  <c r="F10" s="1"/>
  <c r="E11"/>
  <c r="F11"/>
  <c r="E12"/>
  <c r="F12" s="1"/>
  <c r="E13"/>
  <c r="F13"/>
  <c r="E14"/>
  <c r="F14" s="1"/>
  <c r="E15"/>
  <c r="F15"/>
  <c r="E16"/>
  <c r="F16" s="1"/>
  <c r="E17"/>
  <c r="F17"/>
  <c r="E18"/>
  <c r="F18" s="1"/>
  <c r="J19"/>
  <c r="M19"/>
  <c r="J20"/>
  <c r="M20"/>
  <c r="J21"/>
  <c r="M21"/>
  <c r="J22"/>
  <c r="M22"/>
  <c r="E25"/>
  <c r="F25" s="1"/>
  <c r="E26"/>
  <c r="F26"/>
  <c r="E27"/>
  <c r="F27" s="1"/>
  <c r="E28"/>
  <c r="F28"/>
  <c r="E29"/>
  <c r="F29" s="1"/>
  <c r="E30"/>
  <c r="F30"/>
  <c r="E31"/>
  <c r="F31" s="1"/>
  <c r="E32"/>
  <c r="F32"/>
  <c r="E33"/>
  <c r="F33" s="1"/>
  <c r="E34"/>
  <c r="F34" s="1"/>
  <c r="J35"/>
  <c r="M35"/>
  <c r="J36"/>
  <c r="J37" s="1"/>
  <c r="J38" s="1"/>
  <c r="M36"/>
  <c r="M37" s="1"/>
  <c r="M38" s="1"/>
  <c r="E41"/>
  <c r="F41"/>
  <c r="E42"/>
  <c r="F42" s="1"/>
  <c r="E43"/>
  <c r="F43"/>
  <c r="E44"/>
  <c r="F44" s="1"/>
  <c r="E45"/>
  <c r="F45"/>
  <c r="E46"/>
  <c r="F46" s="1"/>
  <c r="E47"/>
  <c r="F47"/>
  <c r="E48"/>
  <c r="F48" s="1"/>
  <c r="G48" s="1"/>
  <c r="E49"/>
  <c r="F49"/>
  <c r="G49" s="1"/>
  <c r="E50"/>
  <c r="F50" s="1"/>
  <c r="J51"/>
  <c r="M51"/>
  <c r="J52"/>
  <c r="J53" s="1"/>
  <c r="J54" s="1"/>
  <c r="M52"/>
  <c r="M53" s="1"/>
  <c r="M54" s="1"/>
  <c r="E57"/>
  <c r="F57"/>
  <c r="E58"/>
  <c r="F58" s="1"/>
  <c r="E59"/>
  <c r="F59"/>
  <c r="E60"/>
  <c r="F60" s="1"/>
  <c r="E61"/>
  <c r="F61"/>
  <c r="E62"/>
  <c r="F62" s="1"/>
  <c r="E63"/>
  <c r="F63"/>
  <c r="E64"/>
  <c r="F64" s="1"/>
  <c r="E65"/>
  <c r="F65"/>
  <c r="E66"/>
  <c r="F66" s="1"/>
  <c r="J67"/>
  <c r="M67"/>
  <c r="J68"/>
  <c r="J69" s="1"/>
  <c r="J70" s="1"/>
  <c r="M68"/>
  <c r="M69" s="1"/>
  <c r="M70" s="1"/>
  <c r="E73"/>
  <c r="F73"/>
  <c r="E74"/>
  <c r="F74" s="1"/>
  <c r="E75"/>
  <c r="F75"/>
  <c r="E76"/>
  <c r="F76" s="1"/>
  <c r="E77"/>
  <c r="F77"/>
  <c r="E78"/>
  <c r="F78" s="1"/>
  <c r="E79"/>
  <c r="F79"/>
  <c r="E80"/>
  <c r="F80" s="1"/>
  <c r="G80" s="1"/>
  <c r="E81"/>
  <c r="F81"/>
  <c r="G81" s="1"/>
  <c r="E82"/>
  <c r="F82" s="1"/>
  <c r="J83"/>
  <c r="J84"/>
  <c r="J85"/>
  <c r="J86"/>
  <c r="E6" i="6"/>
  <c r="F6"/>
  <c r="E7"/>
  <c r="F7" s="1"/>
  <c r="E8"/>
  <c r="F8"/>
  <c r="E9"/>
  <c r="F9" s="1"/>
  <c r="E10"/>
  <c r="F10"/>
  <c r="E11"/>
  <c r="F11" s="1"/>
  <c r="E12"/>
  <c r="F12"/>
  <c r="E13"/>
  <c r="F13" s="1"/>
  <c r="E14"/>
  <c r="F14"/>
  <c r="E15"/>
  <c r="F15" s="1"/>
  <c r="J16"/>
  <c r="M16"/>
  <c r="J17"/>
  <c r="J18" s="1"/>
  <c r="J19" s="1"/>
  <c r="M17"/>
  <c r="M18" s="1"/>
  <c r="M19" s="1"/>
  <c r="E22"/>
  <c r="F22"/>
  <c r="G22" s="1"/>
  <c r="E23"/>
  <c r="F23" s="1"/>
  <c r="G23" s="1"/>
  <c r="E24"/>
  <c r="F24"/>
  <c r="G24" s="1"/>
  <c r="E25"/>
  <c r="F25" s="1"/>
  <c r="G25" s="1"/>
  <c r="E26"/>
  <c r="F26"/>
  <c r="G26" s="1"/>
  <c r="E27"/>
  <c r="F27" s="1"/>
  <c r="G27" s="1"/>
  <c r="E28"/>
  <c r="F28"/>
  <c r="G28" s="1"/>
  <c r="E29"/>
  <c r="F29" s="1"/>
  <c r="G29" s="1"/>
  <c r="I29" s="1"/>
  <c r="E30"/>
  <c r="F30" s="1"/>
  <c r="G30" s="1"/>
  <c r="E31"/>
  <c r="F31"/>
  <c r="J32"/>
  <c r="M32"/>
  <c r="J33"/>
  <c r="M33"/>
  <c r="J34"/>
  <c r="J35" s="1"/>
  <c r="M34"/>
  <c r="M35" s="1"/>
  <c r="E38"/>
  <c r="F38" s="1"/>
  <c r="G38" s="1"/>
  <c r="E39"/>
  <c r="F39"/>
  <c r="G39" s="1"/>
  <c r="E40"/>
  <c r="F40" s="1"/>
  <c r="G40" s="1"/>
  <c r="E41"/>
  <c r="F41"/>
  <c r="G41" s="1"/>
  <c r="E42"/>
  <c r="F42" s="1"/>
  <c r="G42" s="1"/>
  <c r="E43"/>
  <c r="F43"/>
  <c r="G43" s="1"/>
  <c r="E44"/>
  <c r="F44" s="1"/>
  <c r="G44" s="1"/>
  <c r="E45"/>
  <c r="F45"/>
  <c r="G45" s="1"/>
  <c r="E46"/>
  <c r="F46" s="1"/>
  <c r="G46" s="1"/>
  <c r="E47"/>
  <c r="F47"/>
  <c r="J48"/>
  <c r="M48"/>
  <c r="J49"/>
  <c r="M49"/>
  <c r="J50"/>
  <c r="J51" s="1"/>
  <c r="M50"/>
  <c r="M51" s="1"/>
  <c r="E54"/>
  <c r="F54" s="1"/>
  <c r="G54" s="1"/>
  <c r="E55"/>
  <c r="F55"/>
  <c r="G55" s="1"/>
  <c r="E56"/>
  <c r="F56" s="1"/>
  <c r="G56" s="1"/>
  <c r="E57"/>
  <c r="F57"/>
  <c r="G57" s="1"/>
  <c r="E58"/>
  <c r="F58" s="1"/>
  <c r="G58" s="1"/>
  <c r="E59"/>
  <c r="F59"/>
  <c r="G59" s="1"/>
  <c r="E60"/>
  <c r="F60" s="1"/>
  <c r="G60" s="1"/>
  <c r="E61"/>
  <c r="F61"/>
  <c r="G61" s="1"/>
  <c r="E62"/>
  <c r="F62" s="1"/>
  <c r="G62" s="1"/>
  <c r="E63"/>
  <c r="F63"/>
  <c r="J64"/>
  <c r="M64"/>
  <c r="J65"/>
  <c r="M65"/>
  <c r="J66"/>
  <c r="J67" s="1"/>
  <c r="M66"/>
  <c r="M67" s="1"/>
  <c r="E70"/>
  <c r="F70" s="1"/>
  <c r="G70" s="1"/>
  <c r="E71"/>
  <c r="F71"/>
  <c r="G71" s="1"/>
  <c r="E72"/>
  <c r="F72" s="1"/>
  <c r="G72" s="1"/>
  <c r="E73"/>
  <c r="F73"/>
  <c r="G73" s="1"/>
  <c r="E74"/>
  <c r="F74" s="1"/>
  <c r="G74" s="1"/>
  <c r="E75"/>
  <c r="F75"/>
  <c r="G75" s="1"/>
  <c r="E76"/>
  <c r="F76" s="1"/>
  <c r="G76" s="1"/>
  <c r="E77"/>
  <c r="F77"/>
  <c r="G77" s="1"/>
  <c r="E78"/>
  <c r="F78" s="1"/>
  <c r="G78" s="1"/>
  <c r="E79"/>
  <c r="F79"/>
  <c r="J80"/>
  <c r="M80"/>
  <c r="J81"/>
  <c r="M81"/>
  <c r="J82"/>
  <c r="J83" s="1"/>
  <c r="M82"/>
  <c r="M83" s="1"/>
  <c r="E86"/>
  <c r="F86" s="1"/>
  <c r="G86" s="1"/>
  <c r="E87"/>
  <c r="F87"/>
  <c r="G87" s="1"/>
  <c r="E88"/>
  <c r="F88" s="1"/>
  <c r="G88" s="1"/>
  <c r="E89"/>
  <c r="F89"/>
  <c r="G89" s="1"/>
  <c r="E90"/>
  <c r="F90" s="1"/>
  <c r="G90" s="1"/>
  <c r="E91"/>
  <c r="F91"/>
  <c r="G91" s="1"/>
  <c r="E92"/>
  <c r="F92" s="1"/>
  <c r="G92" s="1"/>
  <c r="E93"/>
  <c r="F93"/>
  <c r="G93" s="1"/>
  <c r="E94"/>
  <c r="F94" s="1"/>
  <c r="G94" s="1"/>
  <c r="E95"/>
  <c r="F95"/>
  <c r="J96"/>
  <c r="M96"/>
  <c r="J97"/>
  <c r="M97"/>
  <c r="J98"/>
  <c r="J99" s="1"/>
  <c r="M98"/>
  <c r="M99" s="1"/>
  <c r="E6" i="8"/>
  <c r="F6" s="1"/>
  <c r="E7"/>
  <c r="F7"/>
  <c r="E8"/>
  <c r="F8" s="1"/>
  <c r="E9"/>
  <c r="F9"/>
  <c r="E10"/>
  <c r="F10" s="1"/>
  <c r="E11"/>
  <c r="F11"/>
  <c r="E12"/>
  <c r="F12" s="1"/>
  <c r="E13"/>
  <c r="F13"/>
  <c r="E14"/>
  <c r="F14" s="1"/>
  <c r="J15"/>
  <c r="M15"/>
  <c r="J16"/>
  <c r="J17" s="1"/>
  <c r="J18" s="1"/>
  <c r="M16"/>
  <c r="M17" s="1"/>
  <c r="M18" s="1"/>
  <c r="E22"/>
  <c r="F22"/>
  <c r="G22" s="1"/>
  <c r="E23"/>
  <c r="F23" s="1"/>
  <c r="G23" s="1"/>
  <c r="E24"/>
  <c r="F24"/>
  <c r="G24" s="1"/>
  <c r="E25"/>
  <c r="F25" s="1"/>
  <c r="G25" s="1"/>
  <c r="E26"/>
  <c r="F26"/>
  <c r="G26" s="1"/>
  <c r="E27"/>
  <c r="F27" s="1"/>
  <c r="G27" s="1"/>
  <c r="E28"/>
  <c r="F28"/>
  <c r="G28" s="1"/>
  <c r="E29"/>
  <c r="F29" s="1"/>
  <c r="G29" s="1"/>
  <c r="E30"/>
  <c r="F30"/>
  <c r="J31"/>
  <c r="M31"/>
  <c r="J32"/>
  <c r="M32"/>
  <c r="J33"/>
  <c r="J34" s="1"/>
  <c r="M33"/>
  <c r="M34" s="1"/>
  <c r="E38"/>
  <c r="F38" s="1"/>
  <c r="E39"/>
  <c r="F39"/>
  <c r="E40"/>
  <c r="F40" s="1"/>
  <c r="E41"/>
  <c r="F41"/>
  <c r="E42"/>
  <c r="F42" s="1"/>
  <c r="E43"/>
  <c r="F43"/>
  <c r="E44"/>
  <c r="F44" s="1"/>
  <c r="E45"/>
  <c r="F45"/>
  <c r="E46"/>
  <c r="F46" s="1"/>
  <c r="J47"/>
  <c r="M47"/>
  <c r="J48"/>
  <c r="M48"/>
  <c r="J49"/>
  <c r="M49"/>
  <c r="J50"/>
  <c r="M50"/>
  <c r="E54"/>
  <c r="F54"/>
  <c r="G54" s="1"/>
  <c r="E55"/>
  <c r="F55" s="1"/>
  <c r="G55" s="1"/>
  <c r="E56"/>
  <c r="F56"/>
  <c r="G56" s="1"/>
  <c r="E57"/>
  <c r="F57" s="1"/>
  <c r="G57" s="1"/>
  <c r="E58"/>
  <c r="F58"/>
  <c r="G58" s="1"/>
  <c r="E59"/>
  <c r="F59" s="1"/>
  <c r="G59" s="1"/>
  <c r="E60"/>
  <c r="F60"/>
  <c r="G60" s="1"/>
  <c r="E61"/>
  <c r="F61" s="1"/>
  <c r="G61" s="1"/>
  <c r="E62"/>
  <c r="F62"/>
  <c r="J63"/>
  <c r="M63"/>
  <c r="J64"/>
  <c r="M64"/>
  <c r="J65"/>
  <c r="J66" s="1"/>
  <c r="M65"/>
  <c r="M66" s="1"/>
  <c r="E70"/>
  <c r="F70" s="1"/>
  <c r="E71"/>
  <c r="F71"/>
  <c r="E72"/>
  <c r="F72" s="1"/>
  <c r="E73"/>
  <c r="F73"/>
  <c r="E74"/>
  <c r="F74" s="1"/>
  <c r="E75"/>
  <c r="F75"/>
  <c r="E76"/>
  <c r="F76" s="1"/>
  <c r="E77"/>
  <c r="F77"/>
  <c r="E78"/>
  <c r="F78" s="1"/>
  <c r="J79"/>
  <c r="M79"/>
  <c r="J80"/>
  <c r="M80"/>
  <c r="J81"/>
  <c r="M81"/>
  <c r="J82"/>
  <c r="M82"/>
  <c r="E86"/>
  <c r="F86"/>
  <c r="E87"/>
  <c r="F87" s="1"/>
  <c r="G87" s="1"/>
  <c r="E88"/>
  <c r="F88"/>
  <c r="E89"/>
  <c r="F89" s="1"/>
  <c r="G89" s="1"/>
  <c r="E90"/>
  <c r="F90"/>
  <c r="E91"/>
  <c r="F91" s="1"/>
  <c r="G91" s="1"/>
  <c r="E92"/>
  <c r="F92"/>
  <c r="E93"/>
  <c r="F93" s="1"/>
  <c r="G93" s="1"/>
  <c r="E94"/>
  <c r="F94"/>
  <c r="J95"/>
  <c r="M95"/>
  <c r="J96"/>
  <c r="M96"/>
  <c r="J97"/>
  <c r="J98" s="1"/>
  <c r="M97"/>
  <c r="M98" s="1"/>
  <c r="E6" i="7"/>
  <c r="F6" s="1"/>
  <c r="E7"/>
  <c r="F7"/>
  <c r="E8"/>
  <c r="F8" s="1"/>
  <c r="E9"/>
  <c r="F9"/>
  <c r="E10"/>
  <c r="F10" s="1"/>
  <c r="G10"/>
  <c r="I10" s="1"/>
  <c r="E11"/>
  <c r="F11"/>
  <c r="E12"/>
  <c r="F12" s="1"/>
  <c r="G12"/>
  <c r="I12" s="1"/>
  <c r="E13"/>
  <c r="F13"/>
  <c r="E14"/>
  <c r="F14" s="1"/>
  <c r="G14"/>
  <c r="I14" s="1"/>
  <c r="E15"/>
  <c r="F15" s="1"/>
  <c r="G6" s="1"/>
  <c r="J16"/>
  <c r="M16"/>
  <c r="J17"/>
  <c r="J18" s="1"/>
  <c r="J19" s="1"/>
  <c r="M17"/>
  <c r="M18" s="1"/>
  <c r="M19"/>
  <c r="E22"/>
  <c r="F22"/>
  <c r="E23"/>
  <c r="F23" s="1"/>
  <c r="G23" s="1"/>
  <c r="E24"/>
  <c r="F24"/>
  <c r="G24" s="1"/>
  <c r="E25"/>
  <c r="F25" s="1"/>
  <c r="G25" s="1"/>
  <c r="E26"/>
  <c r="F26"/>
  <c r="G26" s="1"/>
  <c r="E27"/>
  <c r="F27" s="1"/>
  <c r="G27" s="1"/>
  <c r="E28"/>
  <c r="F28"/>
  <c r="G28" s="1"/>
  <c r="E29"/>
  <c r="F29" s="1"/>
  <c r="G29" s="1"/>
  <c r="E30"/>
  <c r="F30"/>
  <c r="G30" s="1"/>
  <c r="I30" s="1"/>
  <c r="E31"/>
  <c r="F31"/>
  <c r="J32"/>
  <c r="M32"/>
  <c r="J33"/>
  <c r="M33"/>
  <c r="J34"/>
  <c r="J35" s="1"/>
  <c r="M34"/>
  <c r="M35" s="1"/>
  <c r="E38"/>
  <c r="F38" s="1"/>
  <c r="E39"/>
  <c r="F39"/>
  <c r="E40"/>
  <c r="F40" s="1"/>
  <c r="E41"/>
  <c r="F41"/>
  <c r="E42"/>
  <c r="F42" s="1"/>
  <c r="E43"/>
  <c r="F43"/>
  <c r="E44"/>
  <c r="F44" s="1"/>
  <c r="E45"/>
  <c r="F45"/>
  <c r="E46"/>
  <c r="F46" s="1"/>
  <c r="E47"/>
  <c r="F47" s="1"/>
  <c r="J48"/>
  <c r="M48"/>
  <c r="J49"/>
  <c r="J50" s="1"/>
  <c r="J51" s="1"/>
  <c r="M49"/>
  <c r="M50" s="1"/>
  <c r="M51" s="1"/>
  <c r="E54"/>
  <c r="F54"/>
  <c r="G54" s="1"/>
  <c r="E55"/>
  <c r="F55" s="1"/>
  <c r="G55" s="1"/>
  <c r="E56"/>
  <c r="F56"/>
  <c r="G56" s="1"/>
  <c r="E57"/>
  <c r="F57" s="1"/>
  <c r="G57" s="1"/>
  <c r="E58"/>
  <c r="F58"/>
  <c r="G58" s="1"/>
  <c r="E59"/>
  <c r="F59" s="1"/>
  <c r="G59" s="1"/>
  <c r="E60"/>
  <c r="F60"/>
  <c r="G60" s="1"/>
  <c r="E61"/>
  <c r="F61" s="1"/>
  <c r="G61" s="1"/>
  <c r="E62"/>
  <c r="F62"/>
  <c r="G62" s="1"/>
  <c r="I62" s="1"/>
  <c r="E63"/>
  <c r="F63"/>
  <c r="J64"/>
  <c r="M64"/>
  <c r="J65"/>
  <c r="M65"/>
  <c r="J66"/>
  <c r="J67" s="1"/>
  <c r="M66"/>
  <c r="M67" s="1"/>
  <c r="E70"/>
  <c r="F70" s="1"/>
  <c r="E71"/>
  <c r="F71"/>
  <c r="E72"/>
  <c r="F72" s="1"/>
  <c r="E73"/>
  <c r="F73"/>
  <c r="E74"/>
  <c r="F74" s="1"/>
  <c r="E75"/>
  <c r="F75"/>
  <c r="E76"/>
  <c r="F76" s="1"/>
  <c r="E77"/>
  <c r="F77"/>
  <c r="E78"/>
  <c r="F78" s="1"/>
  <c r="E79"/>
  <c r="F79" s="1"/>
  <c r="J80"/>
  <c r="M80"/>
  <c r="J81"/>
  <c r="J82" s="1"/>
  <c r="J83" s="1"/>
  <c r="M81"/>
  <c r="M82" s="1"/>
  <c r="M83" s="1"/>
  <c r="E86"/>
  <c r="F86"/>
  <c r="G86" s="1"/>
  <c r="E87"/>
  <c r="F87" s="1"/>
  <c r="G87" s="1"/>
  <c r="E88"/>
  <c r="F88"/>
  <c r="G88" s="1"/>
  <c r="E89"/>
  <c r="F89" s="1"/>
  <c r="G89" s="1"/>
  <c r="E90"/>
  <c r="F90"/>
  <c r="G90" s="1"/>
  <c r="E91"/>
  <c r="F91" s="1"/>
  <c r="G91" s="1"/>
  <c r="E92"/>
  <c r="F92"/>
  <c r="G92" s="1"/>
  <c r="E93"/>
  <c r="F93" s="1"/>
  <c r="G93" s="1"/>
  <c r="E94"/>
  <c r="F94"/>
  <c r="G94" s="1"/>
  <c r="I94" s="1"/>
  <c r="E95"/>
  <c r="F95"/>
  <c r="J96"/>
  <c r="M96"/>
  <c r="J97"/>
  <c r="M97"/>
  <c r="J98"/>
  <c r="J99" s="1"/>
  <c r="M98"/>
  <c r="M99" s="1"/>
  <c r="K16" i="12"/>
  <c r="O16" s="1"/>
  <c r="P16"/>
  <c r="K17"/>
  <c r="O17"/>
  <c r="P17"/>
  <c r="K18"/>
  <c r="O18" s="1"/>
  <c r="P18"/>
  <c r="K19"/>
  <c r="O19"/>
  <c r="P19"/>
  <c r="K20"/>
  <c r="O20" s="1"/>
  <c r="P20"/>
  <c r="K21"/>
  <c r="O21"/>
  <c r="P21"/>
  <c r="O22"/>
  <c r="P22"/>
  <c r="O24"/>
  <c r="P24"/>
  <c r="E88" i="11"/>
  <c r="E89"/>
  <c r="E90"/>
  <c r="E91" s="1"/>
  <c r="E222"/>
  <c r="E223"/>
  <c r="E224"/>
  <c r="E225" s="1"/>
  <c r="I92" i="7" l="1"/>
  <c r="L92"/>
  <c r="L91"/>
  <c r="I91"/>
  <c r="I88"/>
  <c r="L88"/>
  <c r="L87"/>
  <c r="I87"/>
  <c r="I60"/>
  <c r="L60"/>
  <c r="L59"/>
  <c r="I59"/>
  <c r="I56"/>
  <c r="L56"/>
  <c r="L55"/>
  <c r="I55"/>
  <c r="I28"/>
  <c r="L28"/>
  <c r="L27"/>
  <c r="I27"/>
  <c r="I24"/>
  <c r="L24"/>
  <c r="I23"/>
  <c r="L23"/>
  <c r="I6"/>
  <c r="L6"/>
  <c r="I91" i="8"/>
  <c r="L91"/>
  <c r="I87"/>
  <c r="L87"/>
  <c r="G78" i="7"/>
  <c r="I78" s="1"/>
  <c r="G75"/>
  <c r="G74"/>
  <c r="G71"/>
  <c r="G70"/>
  <c r="G46"/>
  <c r="I46" s="1"/>
  <c r="G43"/>
  <c r="G42"/>
  <c r="G39"/>
  <c r="G38"/>
  <c r="L93"/>
  <c r="I93"/>
  <c r="I90"/>
  <c r="L90"/>
  <c r="L89"/>
  <c r="I89"/>
  <c r="I86"/>
  <c r="L86"/>
  <c r="L61"/>
  <c r="I61"/>
  <c r="I58"/>
  <c r="L58"/>
  <c r="L57"/>
  <c r="I57"/>
  <c r="I54"/>
  <c r="L54"/>
  <c r="L29"/>
  <c r="I29"/>
  <c r="I26"/>
  <c r="L26"/>
  <c r="L25"/>
  <c r="I25"/>
  <c r="I93" i="8"/>
  <c r="L93"/>
  <c r="I89"/>
  <c r="L89"/>
  <c r="G77" i="7"/>
  <c r="G76"/>
  <c r="G73"/>
  <c r="G72"/>
  <c r="G45"/>
  <c r="G44"/>
  <c r="G41"/>
  <c r="G40"/>
  <c r="L61" i="8"/>
  <c r="I61"/>
  <c r="I58"/>
  <c r="L58"/>
  <c r="L57"/>
  <c r="I57"/>
  <c r="I54"/>
  <c r="L54"/>
  <c r="I28"/>
  <c r="L28"/>
  <c r="L27"/>
  <c r="I27"/>
  <c r="I24"/>
  <c r="L24"/>
  <c r="L23"/>
  <c r="I23"/>
  <c r="L94" i="6"/>
  <c r="I94"/>
  <c r="I91"/>
  <c r="L91"/>
  <c r="L90"/>
  <c r="I90"/>
  <c r="I87"/>
  <c r="L87"/>
  <c r="L86"/>
  <c r="I86"/>
  <c r="I77"/>
  <c r="L77"/>
  <c r="L76"/>
  <c r="I76"/>
  <c r="I73"/>
  <c r="L73"/>
  <c r="L72"/>
  <c r="I72"/>
  <c r="L62"/>
  <c r="I62"/>
  <c r="I59"/>
  <c r="L59"/>
  <c r="L58"/>
  <c r="I58"/>
  <c r="I55"/>
  <c r="L55"/>
  <c r="L54"/>
  <c r="I54"/>
  <c r="I45"/>
  <c r="L45"/>
  <c r="L44"/>
  <c r="I44"/>
  <c r="I41"/>
  <c r="L41"/>
  <c r="L40"/>
  <c r="I40"/>
  <c r="L30"/>
  <c r="I30"/>
  <c r="I28"/>
  <c r="L28"/>
  <c r="L27"/>
  <c r="I27"/>
  <c r="I24"/>
  <c r="L24"/>
  <c r="L23"/>
  <c r="I23"/>
  <c r="G13" i="7"/>
  <c r="L12"/>
  <c r="G11"/>
  <c r="L10"/>
  <c r="G9"/>
  <c r="G7"/>
  <c r="G77" i="8"/>
  <c r="G76"/>
  <c r="G73"/>
  <c r="G72"/>
  <c r="G43"/>
  <c r="G42"/>
  <c r="G39"/>
  <c r="G38"/>
  <c r="G13"/>
  <c r="G12"/>
  <c r="G9"/>
  <c r="G8"/>
  <c r="G14" i="6"/>
  <c r="G13"/>
  <c r="G10"/>
  <c r="G9"/>
  <c r="G6"/>
  <c r="G79" i="1"/>
  <c r="G78"/>
  <c r="G75"/>
  <c r="G74"/>
  <c r="G65"/>
  <c r="G64"/>
  <c r="G61"/>
  <c r="G60"/>
  <c r="G57"/>
  <c r="G47"/>
  <c r="G46"/>
  <c r="G43"/>
  <c r="G42"/>
  <c r="G33"/>
  <c r="I33" s="1"/>
  <c r="G30"/>
  <c r="G29"/>
  <c r="G26"/>
  <c r="G25"/>
  <c r="G17"/>
  <c r="G16"/>
  <c r="G13"/>
  <c r="G12"/>
  <c r="G9"/>
  <c r="G94" i="2"/>
  <c r="G93"/>
  <c r="G90"/>
  <c r="G89"/>
  <c r="G86"/>
  <c r="G76"/>
  <c r="G75"/>
  <c r="G72"/>
  <c r="G71"/>
  <c r="G62"/>
  <c r="G61"/>
  <c r="G58"/>
  <c r="G57"/>
  <c r="G54"/>
  <c r="G44"/>
  <c r="G43"/>
  <c r="G40"/>
  <c r="G39"/>
  <c r="G30"/>
  <c r="I60" i="8"/>
  <c r="L60"/>
  <c r="L59"/>
  <c r="I59"/>
  <c r="I56"/>
  <c r="L56"/>
  <c r="L55"/>
  <c r="I55"/>
  <c r="L29"/>
  <c r="I29"/>
  <c r="I26"/>
  <c r="L26"/>
  <c r="L25"/>
  <c r="I25"/>
  <c r="I22"/>
  <c r="I32" s="1"/>
  <c r="L22"/>
  <c r="I93" i="6"/>
  <c r="L93"/>
  <c r="L92"/>
  <c r="I92"/>
  <c r="I89"/>
  <c r="L89"/>
  <c r="L88"/>
  <c r="I88"/>
  <c r="L78"/>
  <c r="I78"/>
  <c r="I75"/>
  <c r="L75"/>
  <c r="L74"/>
  <c r="I74"/>
  <c r="I71"/>
  <c r="L71"/>
  <c r="L70"/>
  <c r="I70"/>
  <c r="I61"/>
  <c r="L61"/>
  <c r="L60"/>
  <c r="I60"/>
  <c r="I57"/>
  <c r="L57"/>
  <c r="L56"/>
  <c r="I56"/>
  <c r="L46"/>
  <c r="I46"/>
  <c r="I43"/>
  <c r="L43"/>
  <c r="L42"/>
  <c r="I42"/>
  <c r="I39"/>
  <c r="L39"/>
  <c r="L38"/>
  <c r="I38"/>
  <c r="I26"/>
  <c r="L26"/>
  <c r="L25"/>
  <c r="I25"/>
  <c r="I22"/>
  <c r="I33" s="1"/>
  <c r="L22"/>
  <c r="I81" i="1"/>
  <c r="L81"/>
  <c r="L80"/>
  <c r="I80"/>
  <c r="I49"/>
  <c r="L49"/>
  <c r="L48"/>
  <c r="I48"/>
  <c r="I78" i="2"/>
  <c r="L78"/>
  <c r="L77"/>
  <c r="I77"/>
  <c r="I46"/>
  <c r="L46"/>
  <c r="G23"/>
  <c r="G25"/>
  <c r="G27"/>
  <c r="G29"/>
  <c r="G22" i="7"/>
  <c r="G8"/>
  <c r="G92" i="8"/>
  <c r="G90"/>
  <c r="G88"/>
  <c r="G86"/>
  <c r="G75"/>
  <c r="G74"/>
  <c r="G71"/>
  <c r="G70"/>
  <c r="G45"/>
  <c r="G44"/>
  <c r="G41"/>
  <c r="G40"/>
  <c r="G11"/>
  <c r="G10"/>
  <c r="G7"/>
  <c r="G6"/>
  <c r="G12" i="6"/>
  <c r="G11"/>
  <c r="G8"/>
  <c r="G7"/>
  <c r="G77" i="1"/>
  <c r="G76"/>
  <c r="G73"/>
  <c r="G63"/>
  <c r="G62"/>
  <c r="G59"/>
  <c r="G58"/>
  <c r="G45"/>
  <c r="G44"/>
  <c r="G41"/>
  <c r="G32"/>
  <c r="G31"/>
  <c r="G28"/>
  <c r="G27"/>
  <c r="G15"/>
  <c r="G14"/>
  <c r="G11"/>
  <c r="G10"/>
  <c r="G92" i="2"/>
  <c r="G91"/>
  <c r="G88"/>
  <c r="G87"/>
  <c r="G74"/>
  <c r="G73"/>
  <c r="G70"/>
  <c r="G60"/>
  <c r="G59"/>
  <c r="G56"/>
  <c r="G55"/>
  <c r="G45"/>
  <c r="G42"/>
  <c r="G41"/>
  <c r="G38"/>
  <c r="L93" i="3"/>
  <c r="I93"/>
  <c r="I92"/>
  <c r="L92"/>
  <c r="L89"/>
  <c r="I89"/>
  <c r="I88"/>
  <c r="L88"/>
  <c r="L77"/>
  <c r="I77"/>
  <c r="I76"/>
  <c r="L76"/>
  <c r="L73"/>
  <c r="I73"/>
  <c r="I72"/>
  <c r="L72"/>
  <c r="I62"/>
  <c r="L62"/>
  <c r="L59"/>
  <c r="I59"/>
  <c r="I58"/>
  <c r="L58"/>
  <c r="L55"/>
  <c r="I55"/>
  <c r="I54"/>
  <c r="L54"/>
  <c r="I46"/>
  <c r="L46"/>
  <c r="L43"/>
  <c r="I43"/>
  <c r="I42"/>
  <c r="L42"/>
  <c r="L39"/>
  <c r="I39"/>
  <c r="I38"/>
  <c r="L38"/>
  <c r="I71" i="4"/>
  <c r="L71"/>
  <c r="I59"/>
  <c r="L59"/>
  <c r="I55"/>
  <c r="L55"/>
  <c r="G28" i="2"/>
  <c r="G26"/>
  <c r="G24"/>
  <c r="G22"/>
  <c r="G13"/>
  <c r="G9"/>
  <c r="G8"/>
  <c r="G30" i="3"/>
  <c r="G29"/>
  <c r="G26"/>
  <c r="G25"/>
  <c r="G22"/>
  <c r="G12"/>
  <c r="G11"/>
  <c r="G8"/>
  <c r="G7"/>
  <c r="G94" i="4"/>
  <c r="G93"/>
  <c r="G90"/>
  <c r="G89"/>
  <c r="G86"/>
  <c r="I94" i="3"/>
  <c r="L94"/>
  <c r="L91"/>
  <c r="I91"/>
  <c r="I90"/>
  <c r="L90"/>
  <c r="L87"/>
  <c r="I87"/>
  <c r="I86"/>
  <c r="I97" s="1"/>
  <c r="L86"/>
  <c r="I78"/>
  <c r="L78"/>
  <c r="L75"/>
  <c r="I75"/>
  <c r="I74"/>
  <c r="L74"/>
  <c r="L71"/>
  <c r="I71"/>
  <c r="I70"/>
  <c r="I81" s="1"/>
  <c r="L70"/>
  <c r="L61"/>
  <c r="I61"/>
  <c r="I60"/>
  <c r="L60"/>
  <c r="L57"/>
  <c r="I57"/>
  <c r="I56"/>
  <c r="L56"/>
  <c r="L45"/>
  <c r="I45"/>
  <c r="I44"/>
  <c r="L44"/>
  <c r="L41"/>
  <c r="I41"/>
  <c r="I40"/>
  <c r="L40"/>
  <c r="L14"/>
  <c r="I14"/>
  <c r="I13"/>
  <c r="L13"/>
  <c r="L10"/>
  <c r="I10"/>
  <c r="I9"/>
  <c r="L9"/>
  <c r="L6"/>
  <c r="I6"/>
  <c r="I61" i="4"/>
  <c r="L61"/>
  <c r="I57"/>
  <c r="L57"/>
  <c r="I45"/>
  <c r="L45"/>
  <c r="G14" i="2"/>
  <c r="G12"/>
  <c r="G11"/>
  <c r="I11" s="1"/>
  <c r="G10"/>
  <c r="G7"/>
  <c r="G6"/>
  <c r="G28" i="3"/>
  <c r="G27"/>
  <c r="G24"/>
  <c r="G23"/>
  <c r="G92" i="4"/>
  <c r="G91"/>
  <c r="G88"/>
  <c r="G87"/>
  <c r="I30"/>
  <c r="L30"/>
  <c r="I94" i="5"/>
  <c r="L94"/>
  <c r="L93"/>
  <c r="I93"/>
  <c r="I62"/>
  <c r="L62"/>
  <c r="L61"/>
  <c r="I61"/>
  <c r="I58"/>
  <c r="L58"/>
  <c r="I30"/>
  <c r="L30"/>
  <c r="L29"/>
  <c r="I29"/>
  <c r="I26"/>
  <c r="L26"/>
  <c r="I14"/>
  <c r="L14"/>
  <c r="L11"/>
  <c r="I11"/>
  <c r="I10"/>
  <c r="L10"/>
  <c r="L7"/>
  <c r="I7"/>
  <c r="I6"/>
  <c r="L6"/>
  <c r="G73" i="4"/>
  <c r="G62"/>
  <c r="G60"/>
  <c r="G58"/>
  <c r="G56"/>
  <c r="G54"/>
  <c r="G43"/>
  <c r="G40"/>
  <c r="G39"/>
  <c r="G29"/>
  <c r="G26"/>
  <c r="G25"/>
  <c r="G22"/>
  <c r="G12"/>
  <c r="G11"/>
  <c r="G8"/>
  <c r="G7"/>
  <c r="G90" i="5"/>
  <c r="G89"/>
  <c r="G86"/>
  <c r="G76"/>
  <c r="G75"/>
  <c r="G72"/>
  <c r="G71"/>
  <c r="G57"/>
  <c r="G54"/>
  <c r="G44"/>
  <c r="G43"/>
  <c r="G40"/>
  <c r="G39"/>
  <c r="G25"/>
  <c r="G22"/>
  <c r="L13"/>
  <c r="I13"/>
  <c r="I12"/>
  <c r="L12"/>
  <c r="L9"/>
  <c r="I9"/>
  <c r="I8"/>
  <c r="L8"/>
  <c r="G78" i="4"/>
  <c r="L77"/>
  <c r="G76"/>
  <c r="L75"/>
  <c r="G74"/>
  <c r="G72"/>
  <c r="G70"/>
  <c r="G46"/>
  <c r="G44"/>
  <c r="G42"/>
  <c r="G41"/>
  <c r="G38"/>
  <c r="G28"/>
  <c r="G27"/>
  <c r="G24"/>
  <c r="G23"/>
  <c r="G14"/>
  <c r="G13"/>
  <c r="G10"/>
  <c r="G9"/>
  <c r="G6"/>
  <c r="G92" i="5"/>
  <c r="G91"/>
  <c r="G88"/>
  <c r="G87"/>
  <c r="G78"/>
  <c r="G77"/>
  <c r="G74"/>
  <c r="G73"/>
  <c r="G70"/>
  <c r="G60"/>
  <c r="G59"/>
  <c r="G56"/>
  <c r="G55"/>
  <c r="G46"/>
  <c r="G45"/>
  <c r="G42"/>
  <c r="G41"/>
  <c r="G38"/>
  <c r="G28"/>
  <c r="G27"/>
  <c r="G24"/>
  <c r="G23"/>
  <c r="I24" l="1"/>
  <c r="L24"/>
  <c r="I28"/>
  <c r="L28"/>
  <c r="L41"/>
  <c r="I41"/>
  <c r="L45"/>
  <c r="I45"/>
  <c r="L55"/>
  <c r="I55"/>
  <c r="L59"/>
  <c r="I59"/>
  <c r="I70"/>
  <c r="L70"/>
  <c r="I74"/>
  <c r="L74"/>
  <c r="I78"/>
  <c r="L78"/>
  <c r="I88"/>
  <c r="L88"/>
  <c r="I92"/>
  <c r="L92"/>
  <c r="L9" i="4"/>
  <c r="I9"/>
  <c r="L13"/>
  <c r="I13"/>
  <c r="L23"/>
  <c r="I23"/>
  <c r="L27"/>
  <c r="I27"/>
  <c r="I38"/>
  <c r="L38"/>
  <c r="I42"/>
  <c r="L42"/>
  <c r="L46"/>
  <c r="I46"/>
  <c r="L72"/>
  <c r="I72"/>
  <c r="I22" i="5"/>
  <c r="L22"/>
  <c r="L39"/>
  <c r="I39"/>
  <c r="L43"/>
  <c r="I43"/>
  <c r="I54"/>
  <c r="L54"/>
  <c r="L71"/>
  <c r="I71"/>
  <c r="L75"/>
  <c r="I75"/>
  <c r="I86"/>
  <c r="L86"/>
  <c r="I90"/>
  <c r="L90"/>
  <c r="I8" i="4"/>
  <c r="L8"/>
  <c r="I12"/>
  <c r="L12"/>
  <c r="L25"/>
  <c r="I25"/>
  <c r="L29"/>
  <c r="I29"/>
  <c r="I40"/>
  <c r="L40"/>
  <c r="L54"/>
  <c r="I54"/>
  <c r="L58"/>
  <c r="I58"/>
  <c r="L62"/>
  <c r="I62"/>
  <c r="L16" i="5"/>
  <c r="L17"/>
  <c r="L18" s="1"/>
  <c r="L19" s="1"/>
  <c r="I87" i="4"/>
  <c r="L87"/>
  <c r="I91"/>
  <c r="L91"/>
  <c r="I23" i="3"/>
  <c r="L23"/>
  <c r="I27"/>
  <c r="L27"/>
  <c r="I6" i="2"/>
  <c r="L6"/>
  <c r="I10"/>
  <c r="L10"/>
  <c r="L12"/>
  <c r="I12"/>
  <c r="L79" i="3"/>
  <c r="L80"/>
  <c r="L81" s="1"/>
  <c r="L82" s="1"/>
  <c r="L95"/>
  <c r="L96"/>
  <c r="L97" s="1"/>
  <c r="L98" s="1"/>
  <c r="L86" i="4"/>
  <c r="I86"/>
  <c r="L90"/>
  <c r="I90"/>
  <c r="L94"/>
  <c r="I94"/>
  <c r="L8" i="3"/>
  <c r="I8"/>
  <c r="L12"/>
  <c r="I12"/>
  <c r="I25"/>
  <c r="L25"/>
  <c r="I29"/>
  <c r="L29"/>
  <c r="I8" i="2"/>
  <c r="L8"/>
  <c r="I13"/>
  <c r="L13"/>
  <c r="L24"/>
  <c r="I24"/>
  <c r="L28"/>
  <c r="I28"/>
  <c r="L41"/>
  <c r="I41"/>
  <c r="L45"/>
  <c r="I45"/>
  <c r="I56"/>
  <c r="L56"/>
  <c r="I60"/>
  <c r="L60"/>
  <c r="L73"/>
  <c r="I73"/>
  <c r="L87"/>
  <c r="I87"/>
  <c r="L91"/>
  <c r="I91"/>
  <c r="L10" i="1"/>
  <c r="I10"/>
  <c r="L14"/>
  <c r="I14"/>
  <c r="L27"/>
  <c r="I27"/>
  <c r="L31"/>
  <c r="I31"/>
  <c r="I41"/>
  <c r="L41"/>
  <c r="I45"/>
  <c r="L45"/>
  <c r="I59"/>
  <c r="L59"/>
  <c r="I63"/>
  <c r="L63"/>
  <c r="L76"/>
  <c r="I76"/>
  <c r="L7" i="6"/>
  <c r="I7"/>
  <c r="L11"/>
  <c r="I11"/>
  <c r="L6" i="8"/>
  <c r="I6"/>
  <c r="L10"/>
  <c r="I10"/>
  <c r="L40"/>
  <c r="I40"/>
  <c r="L44"/>
  <c r="I44"/>
  <c r="L70"/>
  <c r="I70"/>
  <c r="L74"/>
  <c r="I74"/>
  <c r="L86"/>
  <c r="I86"/>
  <c r="L90"/>
  <c r="I90"/>
  <c r="I8" i="7"/>
  <c r="L8"/>
  <c r="L29" i="2"/>
  <c r="I29"/>
  <c r="I25"/>
  <c r="L25"/>
  <c r="L32" i="6"/>
  <c r="L33"/>
  <c r="L34" s="1"/>
  <c r="L35" s="1"/>
  <c r="L31" i="8"/>
  <c r="L32"/>
  <c r="L33" s="1"/>
  <c r="L34" s="1"/>
  <c r="I30" i="2"/>
  <c r="L30"/>
  <c r="I40"/>
  <c r="L40"/>
  <c r="I44"/>
  <c r="L44"/>
  <c r="L57"/>
  <c r="I57"/>
  <c r="L61"/>
  <c r="I61"/>
  <c r="L71"/>
  <c r="I71"/>
  <c r="L75"/>
  <c r="I75"/>
  <c r="I86"/>
  <c r="L86"/>
  <c r="I90"/>
  <c r="L90"/>
  <c r="I94"/>
  <c r="L94"/>
  <c r="L12" i="1"/>
  <c r="I12"/>
  <c r="L16"/>
  <c r="I16"/>
  <c r="L25"/>
  <c r="I25"/>
  <c r="L29"/>
  <c r="I29"/>
  <c r="I43"/>
  <c r="L43"/>
  <c r="I47"/>
  <c r="L47"/>
  <c r="L60"/>
  <c r="I60"/>
  <c r="L64"/>
  <c r="I64"/>
  <c r="L74"/>
  <c r="I74"/>
  <c r="L78"/>
  <c r="I78"/>
  <c r="I6" i="6"/>
  <c r="L6"/>
  <c r="I10"/>
  <c r="L10"/>
  <c r="I14"/>
  <c r="L14"/>
  <c r="I9" i="8"/>
  <c r="L9"/>
  <c r="I13"/>
  <c r="L13"/>
  <c r="I39"/>
  <c r="L39"/>
  <c r="I43"/>
  <c r="L43"/>
  <c r="I73"/>
  <c r="L73"/>
  <c r="I77"/>
  <c r="L77"/>
  <c r="L9" i="7"/>
  <c r="I9"/>
  <c r="L11"/>
  <c r="I11"/>
  <c r="L13"/>
  <c r="I13"/>
  <c r="L64" i="6"/>
  <c r="L65"/>
  <c r="L66" s="1"/>
  <c r="L67" s="1"/>
  <c r="L96"/>
  <c r="L97"/>
  <c r="L98" s="1"/>
  <c r="L99" s="1"/>
  <c r="I41" i="7"/>
  <c r="L41"/>
  <c r="I45"/>
  <c r="L45"/>
  <c r="I73"/>
  <c r="L73"/>
  <c r="I77"/>
  <c r="L77"/>
  <c r="I39"/>
  <c r="L39"/>
  <c r="I43"/>
  <c r="L43"/>
  <c r="L70"/>
  <c r="I70"/>
  <c r="L74"/>
  <c r="I74"/>
  <c r="I49" i="3"/>
  <c r="I66"/>
  <c r="I49" i="6"/>
  <c r="I82"/>
  <c r="I64" i="8"/>
  <c r="I65" i="7"/>
  <c r="I97"/>
  <c r="L23" i="5"/>
  <c r="I23"/>
  <c r="L27"/>
  <c r="I27"/>
  <c r="I38"/>
  <c r="L38"/>
  <c r="I42"/>
  <c r="L42"/>
  <c r="I46"/>
  <c r="L46"/>
  <c r="I56"/>
  <c r="L56"/>
  <c r="I60"/>
  <c r="L60"/>
  <c r="L73"/>
  <c r="I73"/>
  <c r="L77"/>
  <c r="I77"/>
  <c r="L87"/>
  <c r="I87"/>
  <c r="L91"/>
  <c r="I91"/>
  <c r="I6" i="4"/>
  <c r="L6"/>
  <c r="I10"/>
  <c r="L10"/>
  <c r="I14"/>
  <c r="L14"/>
  <c r="I24"/>
  <c r="L24"/>
  <c r="I28"/>
  <c r="L28"/>
  <c r="L41"/>
  <c r="I41"/>
  <c r="L44"/>
  <c r="I44"/>
  <c r="L70"/>
  <c r="I70"/>
  <c r="L74"/>
  <c r="I74"/>
  <c r="L76"/>
  <c r="I76"/>
  <c r="L78"/>
  <c r="I78"/>
  <c r="L25" i="5"/>
  <c r="I25"/>
  <c r="I40"/>
  <c r="L40"/>
  <c r="I44"/>
  <c r="L44"/>
  <c r="L57"/>
  <c r="I57"/>
  <c r="I72"/>
  <c r="L72"/>
  <c r="I76"/>
  <c r="L76"/>
  <c r="L89"/>
  <c r="I89"/>
  <c r="L7" i="4"/>
  <c r="I7"/>
  <c r="L11"/>
  <c r="I11"/>
  <c r="I22"/>
  <c r="L22"/>
  <c r="I26"/>
  <c r="L26"/>
  <c r="L39"/>
  <c r="I39"/>
  <c r="I43"/>
  <c r="L43"/>
  <c r="L56"/>
  <c r="I56"/>
  <c r="L60"/>
  <c r="I60"/>
  <c r="I73"/>
  <c r="L73"/>
  <c r="L88"/>
  <c r="I88"/>
  <c r="L92"/>
  <c r="I92"/>
  <c r="L24" i="3"/>
  <c r="I24"/>
  <c r="L28"/>
  <c r="I28"/>
  <c r="L7" i="2"/>
  <c r="I7"/>
  <c r="L14"/>
  <c r="I14"/>
  <c r="L16" i="3"/>
  <c r="L17" s="1"/>
  <c r="I89" i="4"/>
  <c r="L89"/>
  <c r="I93"/>
  <c r="L93"/>
  <c r="I7" i="3"/>
  <c r="I16" s="1"/>
  <c r="L7"/>
  <c r="L15" s="1"/>
  <c r="I11"/>
  <c r="L11"/>
  <c r="L22"/>
  <c r="I22"/>
  <c r="L26"/>
  <c r="I26"/>
  <c r="L30"/>
  <c r="I30"/>
  <c r="L9" i="2"/>
  <c r="I9"/>
  <c r="L22"/>
  <c r="I22"/>
  <c r="L26"/>
  <c r="I26"/>
  <c r="L47" i="3"/>
  <c r="L48"/>
  <c r="L49" s="1"/>
  <c r="L63"/>
  <c r="L64"/>
  <c r="L65" s="1"/>
  <c r="I38" i="2"/>
  <c r="L38"/>
  <c r="I42"/>
  <c r="L42"/>
  <c r="L55"/>
  <c r="I55"/>
  <c r="L59"/>
  <c r="I59"/>
  <c r="I70"/>
  <c r="L70"/>
  <c r="I74"/>
  <c r="L74"/>
  <c r="I88"/>
  <c r="L88"/>
  <c r="I92"/>
  <c r="L92"/>
  <c r="I11" i="1"/>
  <c r="L11"/>
  <c r="I15"/>
  <c r="L15"/>
  <c r="I28"/>
  <c r="L28"/>
  <c r="I32"/>
  <c r="L32"/>
  <c r="L44"/>
  <c r="I44"/>
  <c r="L58"/>
  <c r="I58"/>
  <c r="L62"/>
  <c r="I62"/>
  <c r="I73"/>
  <c r="L73"/>
  <c r="I77"/>
  <c r="L77"/>
  <c r="I8" i="6"/>
  <c r="L8"/>
  <c r="I12"/>
  <c r="L12"/>
  <c r="I7" i="8"/>
  <c r="L7"/>
  <c r="I11"/>
  <c r="L11"/>
  <c r="I41"/>
  <c r="L41"/>
  <c r="I45"/>
  <c r="L45"/>
  <c r="I71"/>
  <c r="L71"/>
  <c r="I75"/>
  <c r="L75"/>
  <c r="L88"/>
  <c r="I88"/>
  <c r="L92"/>
  <c r="I92"/>
  <c r="L22" i="7"/>
  <c r="I22"/>
  <c r="I32" s="1"/>
  <c r="I27" i="2"/>
  <c r="L27"/>
  <c r="I23"/>
  <c r="L23"/>
  <c r="L48" i="6"/>
  <c r="L49"/>
  <c r="L50" s="1"/>
  <c r="L80"/>
  <c r="L81"/>
  <c r="L82" s="1"/>
  <c r="L39" i="2"/>
  <c r="I39"/>
  <c r="L43"/>
  <c r="I43"/>
  <c r="I54"/>
  <c r="L54"/>
  <c r="I58"/>
  <c r="L58"/>
  <c r="I62"/>
  <c r="L62"/>
  <c r="I72"/>
  <c r="L72"/>
  <c r="I76"/>
  <c r="L76"/>
  <c r="L89"/>
  <c r="I89"/>
  <c r="L93"/>
  <c r="I93"/>
  <c r="I9" i="1"/>
  <c r="L9"/>
  <c r="I13"/>
  <c r="L13"/>
  <c r="I17"/>
  <c r="L17"/>
  <c r="I26"/>
  <c r="L26"/>
  <c r="I30"/>
  <c r="L30"/>
  <c r="L42"/>
  <c r="I42"/>
  <c r="L46"/>
  <c r="I46"/>
  <c r="I57"/>
  <c r="L57"/>
  <c r="I61"/>
  <c r="L61"/>
  <c r="I65"/>
  <c r="L65"/>
  <c r="I75"/>
  <c r="L75"/>
  <c r="I79"/>
  <c r="L79"/>
  <c r="L9" i="6"/>
  <c r="I9"/>
  <c r="L13"/>
  <c r="I13"/>
  <c r="L8" i="8"/>
  <c r="I8"/>
  <c r="L12"/>
  <c r="I12"/>
  <c r="L38"/>
  <c r="I38"/>
  <c r="L42"/>
  <c r="I42"/>
  <c r="L72"/>
  <c r="I72"/>
  <c r="L76"/>
  <c r="I76"/>
  <c r="L7" i="7"/>
  <c r="L17" s="1"/>
  <c r="L18" s="1"/>
  <c r="L19" s="1"/>
  <c r="I7"/>
  <c r="I17" s="1"/>
  <c r="L63" i="8"/>
  <c r="L64"/>
  <c r="L65" s="1"/>
  <c r="L40" i="7"/>
  <c r="I40"/>
  <c r="L44"/>
  <c r="I44"/>
  <c r="L72"/>
  <c r="I72"/>
  <c r="L76"/>
  <c r="I76"/>
  <c r="L64"/>
  <c r="L65"/>
  <c r="L66" s="1"/>
  <c r="L96"/>
  <c r="L97"/>
  <c r="L98" s="1"/>
  <c r="L38"/>
  <c r="I38"/>
  <c r="L42"/>
  <c r="I42"/>
  <c r="I71"/>
  <c r="L71"/>
  <c r="I75"/>
  <c r="L75"/>
  <c r="L16"/>
  <c r="I17" i="5"/>
  <c r="I65" i="6"/>
  <c r="I97"/>
  <c r="L67" i="1" l="1"/>
  <c r="L68"/>
  <c r="L69" s="1"/>
  <c r="L70" s="1"/>
  <c r="L19"/>
  <c r="L20"/>
  <c r="L21" s="1"/>
  <c r="L22" s="1"/>
  <c r="L64" i="2"/>
  <c r="L65"/>
  <c r="L66" s="1"/>
  <c r="L67" s="1"/>
  <c r="L83" i="1"/>
  <c r="L84"/>
  <c r="L85" s="1"/>
  <c r="L86" s="1"/>
  <c r="L80" i="2"/>
  <c r="L81"/>
  <c r="L82" s="1"/>
  <c r="L83" s="1"/>
  <c r="L48"/>
  <c r="L49"/>
  <c r="L50" s="1"/>
  <c r="L51" s="1"/>
  <c r="I33" i="3"/>
  <c r="I34"/>
  <c r="L32" i="4"/>
  <c r="L33"/>
  <c r="L34" s="1"/>
  <c r="L35" s="1"/>
  <c r="L16"/>
  <c r="L17"/>
  <c r="L18" s="1"/>
  <c r="L19" s="1"/>
  <c r="L48" i="5"/>
  <c r="L49"/>
  <c r="L50" s="1"/>
  <c r="L51" s="1"/>
  <c r="L80" i="7"/>
  <c r="L81"/>
  <c r="L82" s="1"/>
  <c r="L83" s="1"/>
  <c r="L35" i="1"/>
  <c r="L36"/>
  <c r="L37" s="1"/>
  <c r="L38" s="1"/>
  <c r="L95" i="8"/>
  <c r="L96"/>
  <c r="L97" s="1"/>
  <c r="L98" s="1"/>
  <c r="L80"/>
  <c r="L81" s="1"/>
  <c r="L79"/>
  <c r="L15"/>
  <c r="L16"/>
  <c r="L17" s="1"/>
  <c r="L18" s="1"/>
  <c r="L97" i="4"/>
  <c r="L98" s="1"/>
  <c r="L96"/>
  <c r="L64"/>
  <c r="L65"/>
  <c r="L66" s="1"/>
  <c r="L67" s="1"/>
  <c r="I49" i="7"/>
  <c r="L99"/>
  <c r="L67"/>
  <c r="L66" i="8"/>
  <c r="I49"/>
  <c r="L83" i="6"/>
  <c r="L51"/>
  <c r="L66" i="3"/>
  <c r="L50"/>
  <c r="I32" i="2"/>
  <c r="I81" i="4"/>
  <c r="I16" i="6"/>
  <c r="I97" i="2"/>
  <c r="I51" i="1"/>
  <c r="I16" i="2"/>
  <c r="I96" i="5"/>
  <c r="I64"/>
  <c r="I33"/>
  <c r="I49" i="4"/>
  <c r="I80" i="5"/>
  <c r="L48" i="7"/>
  <c r="L49"/>
  <c r="L50" s="1"/>
  <c r="L51" s="1"/>
  <c r="L48" i="8"/>
  <c r="L49" s="1"/>
  <c r="L47"/>
  <c r="I19" i="1"/>
  <c r="I20"/>
  <c r="I21" s="1"/>
  <c r="I22" s="1"/>
  <c r="L33" i="7"/>
  <c r="L34" s="1"/>
  <c r="L32"/>
  <c r="L32" i="2"/>
  <c r="L33"/>
  <c r="L34" s="1"/>
  <c r="L35" s="1"/>
  <c r="L31" i="3"/>
  <c r="L32"/>
  <c r="L33" s="1"/>
  <c r="L34" s="1"/>
  <c r="L80" i="4"/>
  <c r="L81"/>
  <c r="L82" s="1"/>
  <c r="L83" s="1"/>
  <c r="L16" i="6"/>
  <c r="L17"/>
  <c r="L18" s="1"/>
  <c r="L19" s="1"/>
  <c r="L96" i="2"/>
  <c r="L97"/>
  <c r="L98" s="1"/>
  <c r="L99" s="1"/>
  <c r="L51" i="1"/>
  <c r="L52"/>
  <c r="L53" s="1"/>
  <c r="L54" s="1"/>
  <c r="L17" i="2"/>
  <c r="L18" s="1"/>
  <c r="L16"/>
  <c r="L96" i="5"/>
  <c r="L97"/>
  <c r="L98" s="1"/>
  <c r="L99" s="1"/>
  <c r="L64"/>
  <c r="L65"/>
  <c r="L66" s="1"/>
  <c r="L67" s="1"/>
  <c r="L32"/>
  <c r="L33"/>
  <c r="L34" s="1"/>
  <c r="L35" s="1"/>
  <c r="L48" i="4"/>
  <c r="L49"/>
  <c r="L50" s="1"/>
  <c r="L51" s="1"/>
  <c r="L80" i="5"/>
  <c r="L81"/>
  <c r="L82" s="1"/>
  <c r="L83" s="1"/>
  <c r="I67" i="1"/>
  <c r="I64" i="2"/>
  <c r="I83" i="1"/>
  <c r="I80" i="2"/>
  <c r="I48"/>
  <c r="L18" i="3"/>
  <c r="I33" i="4"/>
  <c r="I16"/>
  <c r="I49" i="5"/>
  <c r="I81" i="7"/>
  <c r="I35" i="1"/>
  <c r="I96" i="8"/>
  <c r="I81"/>
  <c r="I16"/>
  <c r="I96" i="4"/>
  <c r="I65"/>
  <c r="L19" i="2" l="1"/>
  <c r="L35" i="7"/>
  <c r="L50" i="8"/>
  <c r="L99" i="4"/>
  <c r="L82" i="8"/>
</calcChain>
</file>

<file path=xl/sharedStrings.xml><?xml version="1.0" encoding="utf-8"?>
<sst xmlns="http://schemas.openxmlformats.org/spreadsheetml/2006/main" count="2177" uniqueCount="185">
  <si>
    <t>Experimento  con diferentes concentraciones de salinidad 25,40,50 65 o/oo con concentraciones de nitrito  y amonio</t>
  </si>
  <si>
    <t>Repetición del primero . Fue en respirímetros de 400 mL.Hice la respirometría con Adolfo</t>
  </si>
  <si>
    <t>15 agosto-24 de agosto  al 2 septiembre</t>
  </si>
  <si>
    <t>PL 99</t>
  </si>
  <si>
    <t>Consumo de Oxígeno  40 o/oo Bajas concentraciones</t>
  </si>
  <si>
    <t>Tiempo 0</t>
  </si>
  <si>
    <t>Flujo</t>
  </si>
  <si>
    <t>Consumo</t>
  </si>
  <si>
    <t xml:space="preserve">Consumo </t>
  </si>
  <si>
    <t>*Consumos</t>
  </si>
  <si>
    <t>No. Cámara</t>
  </si>
  <si>
    <t>Entrada</t>
  </si>
  <si>
    <t>Salida</t>
  </si>
  <si>
    <t>25ml/seg</t>
  </si>
  <si>
    <t>ml/h</t>
  </si>
  <si>
    <t>mgO2/h/Cám</t>
  </si>
  <si>
    <t>mgO2/h/Anim</t>
  </si>
  <si>
    <t xml:space="preserve">PH (g) </t>
  </si>
  <si>
    <t>mgO2/h/gPH</t>
  </si>
  <si>
    <t>PS (g)</t>
  </si>
  <si>
    <t>mgO2/h/gPS</t>
  </si>
  <si>
    <t xml:space="preserve"> </t>
  </si>
  <si>
    <t>Control</t>
  </si>
  <si>
    <t>Promedio</t>
  </si>
  <si>
    <t>Desviación</t>
  </si>
  <si>
    <t>Tiempo 1</t>
  </si>
  <si>
    <t>error</t>
  </si>
  <si>
    <t>Tiempo 2</t>
  </si>
  <si>
    <t>Tiempo 3</t>
  </si>
  <si>
    <t>Tiempo 4</t>
  </si>
  <si>
    <t>Consumo de Oxígeno  40 o/oo Altas concentraciones</t>
  </si>
  <si>
    <t xml:space="preserve">*Consumo </t>
  </si>
  <si>
    <t>Tiempo 5</t>
  </si>
  <si>
    <t>Consumo de Oxígeno  25 o/oo Control</t>
  </si>
  <si>
    <t>Consumo de Oxígeno  25 o/oo Bajas concentraciones</t>
  </si>
  <si>
    <t>Consumo de Oxígeno  25 o/oo Altas concentraciones</t>
  </si>
  <si>
    <t>Consumo de Oxígeno  50 o/oo Control</t>
  </si>
  <si>
    <t>Consumo de Oxígeno  50 o/oo Bajas concentraciones</t>
  </si>
  <si>
    <t>Consumo de Oxígeno  50 o/oo Altas concentraciones</t>
  </si>
  <si>
    <t>25c</t>
  </si>
  <si>
    <t>25b</t>
  </si>
  <si>
    <t>25a</t>
  </si>
  <si>
    <t>40b</t>
  </si>
  <si>
    <t>40a</t>
  </si>
  <si>
    <t>50c</t>
  </si>
  <si>
    <t>50b</t>
  </si>
  <si>
    <t>50a</t>
  </si>
  <si>
    <t>Resumen del consumo de oxìgeno  del segundo experimento Mezclas amonio nitrito</t>
  </si>
  <si>
    <t>Promedios</t>
  </si>
  <si>
    <t>40 %B</t>
  </si>
  <si>
    <t>40% C</t>
  </si>
  <si>
    <t>25%Control</t>
  </si>
  <si>
    <t>25% B</t>
  </si>
  <si>
    <t>25% C</t>
  </si>
  <si>
    <t>50%Control</t>
  </si>
  <si>
    <t>50% B</t>
  </si>
  <si>
    <t>50% C</t>
  </si>
  <si>
    <t>Resultados consumo de oxígeno del 2do experimento</t>
  </si>
  <si>
    <t>Tiempo</t>
  </si>
  <si>
    <t>El análisis se va a realizar solo con  25 ab, 40 ab, 50 ab y con los tiempos 0, 1, 2 ,3, 4.</t>
  </si>
  <si>
    <t>Salinidad</t>
  </si>
  <si>
    <t>Mezcla</t>
  </si>
  <si>
    <t>Vo2mg/L</t>
  </si>
  <si>
    <t>40 bajas</t>
  </si>
  <si>
    <t>porque no tengo informacion de 40 control ni a la hora 5.</t>
  </si>
  <si>
    <t>Summary of all Effects; design: (vo2.sta)</t>
  </si>
  <si>
    <t>B</t>
  </si>
  <si>
    <t>1-SALIN, 2-CONCEN, 3-TIEMPO</t>
  </si>
  <si>
    <t>df</t>
  </si>
  <si>
    <t>MS</t>
  </si>
  <si>
    <t/>
  </si>
  <si>
    <t>Effect</t>
  </si>
  <si>
    <t>Error</t>
  </si>
  <si>
    <t>F</t>
  </si>
  <si>
    <t>p-level</t>
  </si>
  <si>
    <t>1</t>
  </si>
  <si>
    <t>2</t>
  </si>
  <si>
    <t>3</t>
  </si>
  <si>
    <t>12</t>
  </si>
  <si>
    <t>40 altas</t>
  </si>
  <si>
    <t>13</t>
  </si>
  <si>
    <t>23</t>
  </si>
  <si>
    <t>A</t>
  </si>
  <si>
    <t>123</t>
  </si>
  <si>
    <t>Means (vo2.sta)</t>
  </si>
  <si>
    <t>Standard Deviations (vo2.sta)</t>
  </si>
  <si>
    <t>1 Dependent Variable</t>
  </si>
  <si>
    <t>VO2</t>
  </si>
  <si>
    <t>Valid N</t>
  </si>
  <si>
    <t>G_1:25   B</t>
  </si>
  <si>
    <t>25 control</t>
  </si>
  <si>
    <t>G_1:25   A</t>
  </si>
  <si>
    <t>Duncan test; VO2 (vo2.sta)</t>
  </si>
  <si>
    <t>Probabilities for Post Hoc Tests</t>
  </si>
  <si>
    <t>INTERACTION: 1 x 2 x 3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</si>
  <si>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</si>
  <si>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</si>
  <si>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</si>
  <si>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</si>
  <si>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</si>
  <si>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</si>
  <si>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</si>
  <si>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</si>
  <si>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</si>
  <si>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</si>
  <si>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</si>
  <si>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</si>
  <si>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{13}</t>
  </si>
  <si>
    <t>{14}</t>
  </si>
  <si>
    <t>{15}</t>
  </si>
  <si>
    <t>{16}</t>
  </si>
  <si>
    <t>{17}</t>
  </si>
  <si>
    <t>{18}</t>
  </si>
  <si>
    <t>{19}</t>
  </si>
  <si>
    <t>{20}</t>
  </si>
  <si>
    <t>{21}</t>
  </si>
  <si>
    <t>{22}</t>
  </si>
  <si>
    <t>{23}</t>
  </si>
  <si>
    <t>{24}</t>
  </si>
  <si>
    <t>{25}</t>
  </si>
  <si>
    <t>{26}</t>
  </si>
  <si>
    <t>{27}</t>
  </si>
  <si>
    <t>{28}</t>
  </si>
  <si>
    <t>{29}</t>
  </si>
  <si>
    <t>{30}</t>
  </si>
  <si>
    <t>G_2:40   B</t>
  </si>
  <si>
    <t>8.145279</t>
  </si>
  <si>
    <t>7.428059</t>
  </si>
  <si>
    <t>8.698847</t>
  </si>
  <si>
    <t>8.755045</t>
  </si>
  <si>
    <t>8.777203</t>
  </si>
  <si>
    <t>8.111641</t>
  </si>
  <si>
    <t>6.638622</t>
  </si>
  <si>
    <t>8.032528</t>
  </si>
  <si>
    <t>7.878388</t>
  </si>
  <si>
    <t>8.274384</t>
  </si>
  <si>
    <t>5.280533</t>
  </si>
  <si>
    <t>6.519685</t>
  </si>
  <si>
    <t>5.492526</t>
  </si>
  <si>
    <t>4.219421</t>
  </si>
  <si>
    <t>3.376584</t>
  </si>
  <si>
    <t>6.437257</t>
  </si>
  <si>
    <t>5.071218</t>
  </si>
  <si>
    <t>4.421596</t>
  </si>
  <si>
    <t>5.324161</t>
  </si>
  <si>
    <t>5.415802</t>
  </si>
  <si>
    <t>7.252284</t>
  </si>
  <si>
    <t>5.868945</t>
  </si>
  <si>
    <t>6.378026</t>
  </si>
  <si>
    <t>6.856699</t>
  </si>
  <si>
    <t>7.028112</t>
  </si>
  <si>
    <t>5.668051</t>
  </si>
  <si>
    <t>6.137431</t>
  </si>
  <si>
    <t>7.390450</t>
  </si>
  <si>
    <t>7.945555</t>
  </si>
  <si>
    <t>6.606286</t>
  </si>
  <si>
    <t>25   B</t>
  </si>
  <si>
    <t>25 bajas</t>
  </si>
  <si>
    <t>G_2:40   A</t>
  </si>
  <si>
    <t>25   A</t>
  </si>
  <si>
    <t>G_3:50   B</t>
  </si>
  <si>
    <t>40   B</t>
  </si>
  <si>
    <t>25 altas</t>
  </si>
  <si>
    <t>G_3:50   A</t>
  </si>
  <si>
    <t>40   A</t>
  </si>
  <si>
    <t>50 control</t>
  </si>
  <si>
    <t>All Groups</t>
  </si>
  <si>
    <t>50   B</t>
  </si>
  <si>
    <t>50   A</t>
  </si>
  <si>
    <t>50 bajas</t>
  </si>
  <si>
    <t>50 altas</t>
  </si>
  <si>
    <t>C</t>
  </si>
  <si>
    <t>Summary of all Effects; design: (vo2ay.sta)</t>
  </si>
  <si>
    <t>1-SALINIDA, 2-MEZCLA</t>
  </si>
  <si>
    <t>Means (vo2ay.sta)</t>
  </si>
  <si>
    <t>Standard Deviations (vo2ay.sta)</t>
  </si>
  <si>
    <t>ES</t>
  </si>
  <si>
    <t>SALINIDAD</t>
  </si>
  <si>
    <t>MEZCLAS</t>
  </si>
  <si>
    <t>MAXIMOS</t>
  </si>
  <si>
    <t>MINIMOS</t>
  </si>
  <si>
    <t>PROMEDIO</t>
  </si>
  <si>
    <t>c</t>
  </si>
  <si>
    <t>Duncan test; VO2 (vo2ay.sta)</t>
  </si>
  <si>
    <t>INTERACTION: 1 x 2</t>
  </si>
</sst>
</file>

<file path=xl/styles.xml><?xml version="1.0" encoding="utf-8"?>
<styleSheet xmlns="http://schemas.openxmlformats.org/spreadsheetml/2006/main">
  <fonts count="15">
    <font>
      <sz val="10"/>
      <name val="Arial"/>
    </font>
    <font>
      <b/>
      <sz val="10"/>
      <name val="Arial"/>
    </font>
    <font>
      <b/>
      <i/>
      <sz val="10"/>
      <name val="Arial"/>
    </font>
    <font>
      <sz val="10"/>
      <name val="Arial"/>
    </font>
    <font>
      <sz val="10"/>
      <color indexed="10"/>
      <name val="Arial"/>
      <family val="2"/>
    </font>
    <font>
      <b/>
      <sz val="10"/>
      <color indexed="28"/>
      <name val="Arial"/>
    </font>
    <font>
      <b/>
      <sz val="10"/>
      <color indexed="28"/>
      <name val="Arial"/>
      <family val="2"/>
    </font>
    <font>
      <b/>
      <sz val="10"/>
      <color indexed="10"/>
      <name val="Arial"/>
      <family val="2"/>
    </font>
    <font>
      <b/>
      <sz val="10"/>
      <color indexed="10"/>
      <name val="Arial"/>
    </font>
    <font>
      <sz val="10"/>
      <color indexed="10"/>
      <name val="Arial"/>
    </font>
    <font>
      <sz val="10"/>
      <color indexed="33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10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2" borderId="0" xfId="0" applyFill="1"/>
    <xf numFmtId="0" fontId="7" fillId="0" borderId="0" xfId="0" applyFont="1"/>
    <xf numFmtId="0" fontId="8" fillId="0" borderId="0" xfId="0" applyFont="1"/>
    <xf numFmtId="0" fontId="9" fillId="0" borderId="0" xfId="0" applyFont="1"/>
    <xf numFmtId="0" fontId="3" fillId="0" borderId="0" xfId="0" applyNumberFormat="1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0" borderId="0" xfId="0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36633663366337"/>
          <c:y val="9.8958836664004859E-2"/>
          <c:w val="0.66831683168316858"/>
          <c:h val="0.66667005752592756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'40 altas'!$N$6:$N$11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'40 altas'!$O$6:$O$11</c:f>
              <c:numCache>
                <c:formatCode>General</c:formatCode>
                <c:ptCount val="6"/>
                <c:pt idx="0">
                  <c:v>1553.98</c:v>
                </c:pt>
                <c:pt idx="1">
                  <c:v>1218.1300000000001</c:v>
                </c:pt>
                <c:pt idx="2">
                  <c:v>1051.0899999999999</c:v>
                </c:pt>
                <c:pt idx="3">
                  <c:v>1274.8499999999999</c:v>
                </c:pt>
                <c:pt idx="4">
                  <c:v>1313.07</c:v>
                </c:pt>
                <c:pt idx="5">
                  <c:v>1392.29</c:v>
                </c:pt>
              </c:numCache>
            </c:numRef>
          </c:yVal>
        </c:ser>
        <c:axId val="152270720"/>
        <c:axId val="152277376"/>
      </c:scatterChart>
      <c:valAx>
        <c:axId val="1522707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(h)</a:t>
                </a:r>
              </a:p>
            </c:rich>
          </c:tx>
          <c:layout>
            <c:manualLayout>
              <c:xMode val="edge"/>
              <c:yMode val="edge"/>
              <c:x val="0.38861386138613874"/>
              <c:y val="0.8697960906783586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277376"/>
        <c:crosses val="autoZero"/>
        <c:crossBetween val="midCat"/>
      </c:valAx>
      <c:valAx>
        <c:axId val="1522773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 (mg h-1 g PH)</a:t>
                </a:r>
              </a:p>
            </c:rich>
          </c:tx>
          <c:layout>
            <c:manualLayout>
              <c:xMode val="edge"/>
              <c:yMode val="edge"/>
              <c:x val="1.2376237623762377E-2"/>
              <c:y val="0.1145839161372687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27072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0198019801980203"/>
          <c:y val="0.38541862700717688"/>
          <c:w val="0.18564356435643567"/>
          <c:h val="0.104167196488426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93617021276598"/>
          <c:y val="0.10659898477157362"/>
          <c:w val="0.60486322188449859"/>
          <c:h val="0.6954314720812182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'40 altas'!$Q$6:$Q$11</c:f>
              <c:numCache>
                <c:formatCode>General</c:formatCode>
                <c:ptCount val="6"/>
                <c:pt idx="0">
                  <c:v>1530.83</c:v>
                </c:pt>
                <c:pt idx="1">
                  <c:v>1126.3900000000001</c:v>
                </c:pt>
                <c:pt idx="2">
                  <c:v>1012.97</c:v>
                </c:pt>
                <c:pt idx="3">
                  <c:v>1291.3599999999999</c:v>
                </c:pt>
                <c:pt idx="4">
                  <c:v>1378.69</c:v>
                </c:pt>
                <c:pt idx="5">
                  <c:v>1412.07</c:v>
                </c:pt>
              </c:numCache>
            </c:numRef>
          </c:val>
        </c:ser>
        <c:marker val="1"/>
        <c:axId val="152182144"/>
        <c:axId val="152192512"/>
      </c:lineChart>
      <c:catAx>
        <c:axId val="15218214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192512"/>
        <c:crosses val="autoZero"/>
        <c:lblAlgn val="ctr"/>
        <c:lblOffset val="100"/>
        <c:tickLblSkip val="1"/>
        <c:tickMarkSkip val="1"/>
      </c:catAx>
      <c:valAx>
        <c:axId val="152192512"/>
        <c:scaling>
          <c:orientation val="minMax"/>
        </c:scaling>
        <c:axPos val="l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1821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3556231003039518"/>
          <c:y val="0.39593908629441638"/>
          <c:w val="0.25227963525835867"/>
          <c:h val="0.1116751269035533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552763819095476"/>
          <c:y val="9.0909328285136135E-2"/>
          <c:w val="0.72864321608040239"/>
          <c:h val="0.71657941118872004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'25 bajas'!$N$5:$N$10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'25 bajas'!$O$5:$O$10</c:f>
              <c:numCache>
                <c:formatCode>General</c:formatCode>
                <c:ptCount val="6"/>
                <c:pt idx="0">
                  <c:v>1833.64</c:v>
                </c:pt>
                <c:pt idx="1">
                  <c:v>1642.41</c:v>
                </c:pt>
                <c:pt idx="2">
                  <c:v>1925.1</c:v>
                </c:pt>
                <c:pt idx="3">
                  <c:v>1930.79</c:v>
                </c:pt>
                <c:pt idx="4">
                  <c:v>1929.58</c:v>
                </c:pt>
                <c:pt idx="5">
                  <c:v>1821.23</c:v>
                </c:pt>
              </c:numCache>
            </c:numRef>
          </c:yVal>
        </c:ser>
        <c:axId val="152367872"/>
        <c:axId val="152370176"/>
      </c:scatterChart>
      <c:valAx>
        <c:axId val="1523678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(h)</a:t>
                </a:r>
              </a:p>
            </c:rich>
          </c:tx>
          <c:layout>
            <c:manualLayout>
              <c:xMode val="edge"/>
              <c:yMode val="edge"/>
              <c:x val="0.3894472361809046"/>
              <c:y val="0.866312422481885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370176"/>
        <c:crosses val="autoZero"/>
        <c:crossBetween val="midCat"/>
      </c:valAx>
      <c:valAx>
        <c:axId val="1523701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 (mg h-1 g PH)</a:t>
                </a:r>
              </a:p>
            </c:rich>
          </c:tx>
          <c:layout>
            <c:manualLayout>
              <c:xMode val="edge"/>
              <c:yMode val="edge"/>
              <c:x val="1.2562814070351759E-2"/>
              <c:y val="0.12299497356224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36787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015075376884423"/>
          <c:y val="0.40107056596383589"/>
          <c:w val="0.18844221105527645"/>
          <c:h val="0.1069521509236895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28571428571429"/>
          <c:y val="8.7179923777663176E-2"/>
          <c:w val="0.84194528875379959"/>
          <c:h val="0.7230805442735591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'25 bajas'!$Q$5:$Q$10</c:f>
              <c:numCache>
                <c:formatCode>General</c:formatCode>
                <c:ptCount val="6"/>
                <c:pt idx="0">
                  <c:v>1907.45</c:v>
                </c:pt>
                <c:pt idx="1">
                  <c:v>1743.64</c:v>
                </c:pt>
                <c:pt idx="2">
                  <c:v>2034.5</c:v>
                </c:pt>
                <c:pt idx="3">
                  <c:v>2049.75</c:v>
                </c:pt>
                <c:pt idx="4">
                  <c:v>2057.8200000000002</c:v>
                </c:pt>
                <c:pt idx="5">
                  <c:v>1936.34</c:v>
                </c:pt>
              </c:numCache>
            </c:numRef>
          </c:val>
        </c:ser>
        <c:marker val="1"/>
        <c:axId val="152402176"/>
        <c:axId val="152408448"/>
      </c:lineChart>
      <c:catAx>
        <c:axId val="15240217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408448"/>
        <c:crosses val="autoZero"/>
        <c:lblAlgn val="ctr"/>
        <c:lblOffset val="100"/>
        <c:tickLblSkip val="1"/>
        <c:tickMarkSkip val="1"/>
      </c:catAx>
      <c:valAx>
        <c:axId val="152408448"/>
        <c:scaling>
          <c:orientation val="minMax"/>
        </c:scaling>
        <c:axPos val="l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402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64884481741561"/>
          <c:y val="0.10270270270270272"/>
          <c:w val="0.70270363004596459"/>
          <c:h val="0.65405405405405415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'25 Altas'!#REF!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xVal>
          <c:yVal>
            <c:numRef>
              <c:f>'25 Altas'!$R$6:$R$11</c:f>
              <c:numCache>
                <c:formatCode>General</c:formatCode>
                <c:ptCount val="6"/>
                <c:pt idx="0">
                  <c:v>2007.1</c:v>
                </c:pt>
                <c:pt idx="1">
                  <c:v>1619.32</c:v>
                </c:pt>
                <c:pt idx="2">
                  <c:v>1691.15</c:v>
                </c:pt>
                <c:pt idx="3">
                  <c:v>1691.15</c:v>
                </c:pt>
                <c:pt idx="4">
                  <c:v>1691.15</c:v>
                </c:pt>
                <c:pt idx="5">
                  <c:v>1691.15</c:v>
                </c:pt>
              </c:numCache>
            </c:numRef>
          </c:yVal>
        </c:ser>
        <c:axId val="152385792"/>
        <c:axId val="152618496"/>
      </c:scatterChart>
      <c:valAx>
        <c:axId val="1523857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(h)</a:t>
                </a:r>
              </a:p>
            </c:rich>
          </c:tx>
          <c:layout>
            <c:manualLayout>
              <c:xMode val="edge"/>
              <c:yMode val="edge"/>
              <c:x val="0.41351405921935608"/>
              <c:y val="0.864864864864864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618496"/>
        <c:crosses val="autoZero"/>
        <c:crossBetween val="midCat"/>
      </c:valAx>
      <c:valAx>
        <c:axId val="1526184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 (mg h-1 g PH)</a:t>
                </a:r>
              </a:p>
            </c:rich>
          </c:tx>
          <c:layout>
            <c:manualLayout>
              <c:xMode val="edge"/>
              <c:yMode val="edge"/>
              <c:x val="1.3513531347037786E-2"/>
              <c:y val="9.7297297297297303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38579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264393104330783"/>
          <c:y val="8.7155963302752312E-2"/>
          <c:w val="0.84368005495701992"/>
          <c:h val="0.71100917431192667"/>
        </c:manualLayout>
      </c:layout>
      <c:scatterChart>
        <c:scatterStyle val="lineMarker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Datos50B!$O$5:$O$10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Datos50B!$P$5:$P$10</c:f>
              <c:numCache>
                <c:formatCode>General</c:formatCode>
                <c:ptCount val="6"/>
                <c:pt idx="0">
                  <c:v>1793.81</c:v>
                </c:pt>
                <c:pt idx="1">
                  <c:v>1433.86</c:v>
                </c:pt>
                <c:pt idx="2">
                  <c:v>1662.49</c:v>
                </c:pt>
                <c:pt idx="3">
                  <c:v>1651.97</c:v>
                </c:pt>
                <c:pt idx="4">
                  <c:v>1732.62</c:v>
                </c:pt>
                <c:pt idx="5">
                  <c:v>1681.67</c:v>
                </c:pt>
              </c:numCache>
            </c:numRef>
          </c:yVal>
        </c:ser>
        <c:axId val="152410752"/>
        <c:axId val="152722432"/>
      </c:scatterChart>
      <c:valAx>
        <c:axId val="1524107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(h)</a:t>
                </a:r>
              </a:p>
            </c:rich>
          </c:tx>
          <c:layout>
            <c:manualLayout>
              <c:xMode val="edge"/>
              <c:yMode val="edge"/>
              <c:x val="0.45977114711554218"/>
              <c:y val="0.885321100917431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722432"/>
        <c:crosses val="autoZero"/>
        <c:crossBetween val="midCat"/>
      </c:valAx>
      <c:valAx>
        <c:axId val="15272243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 (mg h-1 gPH)</a:t>
                </a:r>
              </a:p>
            </c:rich>
          </c:tx>
          <c:layout>
            <c:manualLayout>
              <c:xMode val="edge"/>
              <c:yMode val="edge"/>
              <c:x val="1.1494278677888558E-2"/>
              <c:y val="6.8807339449541316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41075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638783339481671"/>
          <c:y val="8.333360460157746E-2"/>
          <c:w val="0.66740159885393602"/>
          <c:h val="0.70666896702137705"/>
        </c:manualLayout>
      </c:layout>
      <c:scatterChart>
        <c:scatterStyle val="lineMarker"/>
        <c:ser>
          <c:idx val="0"/>
          <c:order val="0"/>
          <c:tx>
            <c:strRef>
              <c:f>Datos50A!$W$12</c:f>
              <c:strCache>
                <c:ptCount val="1"/>
                <c:pt idx="0">
                  <c:v>25c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Datos50A!$W$13:$W$18</c:f>
              <c:numCache>
                <c:formatCode>General</c:formatCode>
                <c:ptCount val="6"/>
                <c:pt idx="0">
                  <c:v>1625.85</c:v>
                </c:pt>
                <c:pt idx="1">
                  <c:v>3061.78</c:v>
                </c:pt>
                <c:pt idx="2">
                  <c:v>1638.89</c:v>
                </c:pt>
                <c:pt idx="3">
                  <c:v>2015.12</c:v>
                </c:pt>
                <c:pt idx="4">
                  <c:v>1992.54</c:v>
                </c:pt>
                <c:pt idx="5">
                  <c:v>1882.65</c:v>
                </c:pt>
              </c:numCache>
            </c:numRef>
          </c:yVal>
        </c:ser>
        <c:ser>
          <c:idx val="1"/>
          <c:order val="1"/>
          <c:tx>
            <c:strRef>
              <c:f>Datos50A!$X$12</c:f>
              <c:strCache>
                <c:ptCount val="1"/>
                <c:pt idx="0">
                  <c:v>25b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Datos50A!$X$13:$X$18</c:f>
              <c:numCache>
                <c:formatCode>General</c:formatCode>
                <c:ptCount val="6"/>
                <c:pt idx="0">
                  <c:v>1833.64</c:v>
                </c:pt>
                <c:pt idx="1">
                  <c:v>1642.41</c:v>
                </c:pt>
                <c:pt idx="2">
                  <c:v>1925.1</c:v>
                </c:pt>
                <c:pt idx="3">
                  <c:v>1930.79</c:v>
                </c:pt>
                <c:pt idx="4">
                  <c:v>1929.58</c:v>
                </c:pt>
                <c:pt idx="5">
                  <c:v>1821.23</c:v>
                </c:pt>
              </c:numCache>
            </c:numRef>
          </c:yVal>
        </c:ser>
        <c:ser>
          <c:idx val="2"/>
          <c:order val="2"/>
          <c:tx>
            <c:strRef>
              <c:f>Datos50A!$Y$12</c:f>
              <c:strCache>
                <c:ptCount val="1"/>
                <c:pt idx="0">
                  <c:v>25a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Datos50A!$Y$13:$Y$18</c:f>
              <c:numCache>
                <c:formatCode>General</c:formatCode>
                <c:ptCount val="6"/>
                <c:pt idx="0">
                  <c:v>2007.1</c:v>
                </c:pt>
                <c:pt idx="1">
                  <c:v>1619.32</c:v>
                </c:pt>
                <c:pt idx="2">
                  <c:v>1691.15</c:v>
                </c:pt>
                <c:pt idx="3">
                  <c:v>1691.15</c:v>
                </c:pt>
                <c:pt idx="4">
                  <c:v>1691.15</c:v>
                </c:pt>
                <c:pt idx="5">
                  <c:v>1691.15</c:v>
                </c:pt>
              </c:numCache>
            </c:numRef>
          </c:yVal>
        </c:ser>
        <c:ser>
          <c:idx val="3"/>
          <c:order val="3"/>
          <c:tx>
            <c:strRef>
              <c:f>Datos50A!$Z$12</c:f>
              <c:strCache>
                <c:ptCount val="1"/>
                <c:pt idx="0">
                  <c:v>40b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Datos50A!$Z$13:$Z$18</c:f>
              <c:numCache>
                <c:formatCode>General</c:formatCode>
                <c:ptCount val="6"/>
                <c:pt idx="0">
                  <c:v>1414.6</c:v>
                </c:pt>
                <c:pt idx="1">
                  <c:v>1451.77</c:v>
                </c:pt>
                <c:pt idx="2">
                  <c:v>1424.69</c:v>
                </c:pt>
                <c:pt idx="3">
                  <c:v>1178.05</c:v>
                </c:pt>
                <c:pt idx="4">
                  <c:v>912.28</c:v>
                </c:pt>
              </c:numCache>
            </c:numRef>
          </c:yVal>
        </c:ser>
        <c:ser>
          <c:idx val="4"/>
          <c:order val="4"/>
          <c:tx>
            <c:strRef>
              <c:f>Datos50A!$AA$12</c:f>
              <c:strCache>
                <c:ptCount val="1"/>
                <c:pt idx="0">
                  <c:v>40a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Datos50A!$AA$13:$AA$18</c:f>
              <c:numCache>
                <c:formatCode>General</c:formatCode>
                <c:ptCount val="6"/>
                <c:pt idx="0">
                  <c:v>1553.98</c:v>
                </c:pt>
                <c:pt idx="1">
                  <c:v>1218.1300000000001</c:v>
                </c:pt>
                <c:pt idx="2">
                  <c:v>1051.0899999999999</c:v>
                </c:pt>
                <c:pt idx="3">
                  <c:v>1274.8499999999999</c:v>
                </c:pt>
                <c:pt idx="4">
                  <c:v>1313.07</c:v>
                </c:pt>
                <c:pt idx="5">
                  <c:v>1392.29</c:v>
                </c:pt>
              </c:numCache>
            </c:numRef>
          </c:yVal>
        </c:ser>
        <c:ser>
          <c:idx val="5"/>
          <c:order val="5"/>
          <c:tx>
            <c:strRef>
              <c:f>Datos50A!$AB$12</c:f>
              <c:strCache>
                <c:ptCount val="1"/>
                <c:pt idx="0">
                  <c:v>50c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Datos50A!$AB$13:$AB$18</c:f>
              <c:numCache>
                <c:formatCode>General</c:formatCode>
                <c:ptCount val="6"/>
                <c:pt idx="0">
                  <c:v>2104.23</c:v>
                </c:pt>
                <c:pt idx="1">
                  <c:v>2003.07</c:v>
                </c:pt>
                <c:pt idx="2">
                  <c:v>1806.87</c:v>
                </c:pt>
                <c:pt idx="3">
                  <c:v>1991.38</c:v>
                </c:pt>
                <c:pt idx="4">
                  <c:v>2112.5300000000002</c:v>
                </c:pt>
                <c:pt idx="5">
                  <c:v>1856.16</c:v>
                </c:pt>
              </c:numCache>
            </c:numRef>
          </c:yVal>
        </c:ser>
        <c:ser>
          <c:idx val="6"/>
          <c:order val="6"/>
          <c:tx>
            <c:strRef>
              <c:f>Datos50A!$AC$12</c:f>
              <c:strCache>
                <c:ptCount val="1"/>
                <c:pt idx="0">
                  <c:v>50b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Datos50A!$AC$13:$AC$18</c:f>
              <c:numCache>
                <c:formatCode>General</c:formatCode>
                <c:ptCount val="6"/>
                <c:pt idx="0">
                  <c:v>1793.81</c:v>
                </c:pt>
                <c:pt idx="1">
                  <c:v>1433.86</c:v>
                </c:pt>
                <c:pt idx="2">
                  <c:v>1662.49</c:v>
                </c:pt>
                <c:pt idx="3">
                  <c:v>1651.97</c:v>
                </c:pt>
                <c:pt idx="4">
                  <c:v>1732.62</c:v>
                </c:pt>
                <c:pt idx="5">
                  <c:v>1681.67</c:v>
                </c:pt>
              </c:numCache>
            </c:numRef>
          </c:yVal>
        </c:ser>
        <c:ser>
          <c:idx val="7"/>
          <c:order val="7"/>
          <c:tx>
            <c:strRef>
              <c:f>Datos50A!$AD$12</c:f>
              <c:strCache>
                <c:ptCount val="1"/>
                <c:pt idx="0">
                  <c:v>50a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Datos50A!$V$13:$V$18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Datos50A!$AD$13:$AD$18</c:f>
              <c:numCache>
                <c:formatCode>General</c:formatCode>
                <c:ptCount val="6"/>
                <c:pt idx="0">
                  <c:v>1659.41</c:v>
                </c:pt>
                <c:pt idx="1">
                  <c:v>1522.91</c:v>
                </c:pt>
                <c:pt idx="2">
                  <c:v>1835.95</c:v>
                </c:pt>
                <c:pt idx="3">
                  <c:v>1968.1</c:v>
                </c:pt>
                <c:pt idx="4">
                  <c:v>1635.17</c:v>
                </c:pt>
                <c:pt idx="5">
                  <c:v>1768.76</c:v>
                </c:pt>
              </c:numCache>
            </c:numRef>
          </c:yVal>
        </c:ser>
        <c:axId val="152932352"/>
        <c:axId val="152934656"/>
      </c:scatterChart>
      <c:valAx>
        <c:axId val="1529323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(h)</a:t>
                </a:r>
              </a:p>
            </c:rich>
          </c:tx>
          <c:layout>
            <c:manualLayout>
              <c:xMode val="edge"/>
              <c:yMode val="edge"/>
              <c:x val="0.41850265274669252"/>
              <c:y val="0.8800028645926580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934656"/>
        <c:crosses val="autoZero"/>
        <c:crossBetween val="midCat"/>
      </c:valAx>
      <c:valAx>
        <c:axId val="152934656"/>
        <c:scaling>
          <c:orientation val="minMax"/>
          <c:min val="90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 (mg h-1 g PH)</a:t>
                </a:r>
              </a:p>
            </c:rich>
          </c:tx>
          <c:layout>
            <c:manualLayout>
              <c:xMode val="edge"/>
              <c:yMode val="edge"/>
              <c:x val="3.5242328652353064E-2"/>
              <c:y val="0.106667013890019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93235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46264698195617"/>
          <c:y val="0.10333366970595607"/>
          <c:w val="0.1233481502832357"/>
          <c:h val="0.510001660161654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orientation="landscape" horizontalDpi="300" verticalDpi="30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40</a:t>
            </a:r>
          </a:p>
        </c:rich>
      </c:tx>
      <c:layout>
        <c:manualLayout>
          <c:xMode val="edge"/>
          <c:yMode val="edge"/>
          <c:x val="0.31818252437527617"/>
          <c:y val="4.371608028133689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00033291977299"/>
          <c:y val="0.16393530105501333"/>
          <c:w val="0.79545631093819014"/>
          <c:h val="0.64481218414971908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Resumen!$J$4:$J$9</c:f>
              <c:numCache>
                <c:formatCode>General</c:formatCode>
                <c:ptCount val="6"/>
                <c:pt idx="0">
                  <c:v>5.2805334309218361</c:v>
                </c:pt>
                <c:pt idx="1">
                  <c:v>6.5196854742547279</c:v>
                </c:pt>
                <c:pt idx="2">
                  <c:v>5.4925256745348063</c:v>
                </c:pt>
                <c:pt idx="3">
                  <c:v>4.2194212798796924</c:v>
                </c:pt>
                <c:pt idx="4">
                  <c:v>3.7049852203631914</c:v>
                </c:pt>
                <c:pt idx="5">
                  <c:v>5.6729007572944461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Resumen!$K$4:$K$9</c:f>
              <c:numCache>
                <c:formatCode>General</c:formatCode>
                <c:ptCount val="6"/>
                <c:pt idx="0">
                  <c:v>6.4372568280565305</c:v>
                </c:pt>
                <c:pt idx="1">
                  <c:v>5.0712179563831441</c:v>
                </c:pt>
                <c:pt idx="2">
                  <c:v>4.4215960265449326</c:v>
                </c:pt>
                <c:pt idx="3">
                  <c:v>5.3241611243533411</c:v>
                </c:pt>
                <c:pt idx="4">
                  <c:v>5.4158021712707951</c:v>
                </c:pt>
                <c:pt idx="5">
                  <c:v>7.6636734756742078</c:v>
                </c:pt>
              </c:numCache>
            </c:numRef>
          </c:val>
        </c:ser>
        <c:marker val="1"/>
        <c:axId val="152464000"/>
        <c:axId val="152474752"/>
      </c:lineChart>
      <c:catAx>
        <c:axId val="1524640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440910069491454"/>
              <c:y val="0.8633925855564034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474752"/>
        <c:crosses val="autoZero"/>
        <c:lblAlgn val="ctr"/>
        <c:lblOffset val="100"/>
        <c:tickLblSkip val="1"/>
        <c:tickMarkSkip val="1"/>
      </c:catAx>
      <c:valAx>
        <c:axId val="1524747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mg/h/animal</a:t>
                </a:r>
              </a:p>
            </c:rich>
          </c:tx>
          <c:layout>
            <c:manualLayout>
              <c:xMode val="edge"/>
              <c:yMode val="edge"/>
              <c:x val="2.272732316966258E-2"/>
              <c:y val="0.295083541899024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464000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25</a:t>
            </a:r>
          </a:p>
        </c:rich>
      </c:tx>
      <c:layout>
        <c:manualLayout>
          <c:xMode val="edge"/>
          <c:yMode val="edge"/>
          <c:x val="0.32608695652173919"/>
          <c:y val="4.49439435128366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521739130434787"/>
          <c:y val="0.19662975286866022"/>
          <c:w val="0.78260869565217406"/>
          <c:h val="0.57303527978866686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Resumen!$L$4:$L$9</c:f>
              <c:numCache>
                <c:formatCode>General</c:formatCode>
                <c:ptCount val="6"/>
                <c:pt idx="0">
                  <c:v>6.6062935935503528</c:v>
                </c:pt>
                <c:pt idx="1">
                  <c:v>12.460921141644835</c:v>
                </c:pt>
                <c:pt idx="2">
                  <c:v>6.6594200621737727</c:v>
                </c:pt>
                <c:pt idx="3">
                  <c:v>8.2121757044121821</c:v>
                </c:pt>
                <c:pt idx="4">
                  <c:v>8.1048676954868526</c:v>
                </c:pt>
                <c:pt idx="5">
                  <c:v>8.2471549754760307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Resumen!$M$4:$M$9</c:f>
              <c:numCache>
                <c:formatCode>General</c:formatCode>
                <c:ptCount val="6"/>
                <c:pt idx="0">
                  <c:v>8.1452792096619451</c:v>
                </c:pt>
                <c:pt idx="1">
                  <c:v>7.4280590806543749</c:v>
                </c:pt>
                <c:pt idx="2">
                  <c:v>8.6988469090467717</c:v>
                </c:pt>
                <c:pt idx="3">
                  <c:v>8.7550448741153701</c:v>
                </c:pt>
                <c:pt idx="4">
                  <c:v>8.7772022847299667</c:v>
                </c:pt>
                <c:pt idx="5">
                  <c:v>8.2947785460831636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Resumen!$N$4:$N$9</c:f>
              <c:numCache>
                <c:formatCode>General</c:formatCode>
                <c:ptCount val="6"/>
                <c:pt idx="0">
                  <c:v>8.1116407552590495</c:v>
                </c:pt>
                <c:pt idx="1">
                  <c:v>6.6386220064687551</c:v>
                </c:pt>
                <c:pt idx="2">
                  <c:v>8.0325280035293378</c:v>
                </c:pt>
                <c:pt idx="3">
                  <c:v>7.8783879432489456</c:v>
                </c:pt>
                <c:pt idx="4">
                  <c:v>8.2743840476427675</c:v>
                </c:pt>
                <c:pt idx="5">
                  <c:v>7.9226996559467846</c:v>
                </c:pt>
              </c:numCache>
            </c:numRef>
          </c:val>
        </c:ser>
        <c:marker val="1"/>
        <c:axId val="153032576"/>
        <c:axId val="153047424"/>
      </c:lineChart>
      <c:catAx>
        <c:axId val="1530325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45652173913043481"/>
              <c:y val="0.8595529196830005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047424"/>
        <c:crosses val="autoZero"/>
        <c:lblAlgn val="ctr"/>
        <c:lblOffset val="100"/>
        <c:tickLblSkip val="1"/>
        <c:tickMarkSkip val="1"/>
      </c:catAx>
      <c:valAx>
        <c:axId val="1530474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mg/h/animal</a:t>
                </a:r>
              </a:p>
            </c:rich>
          </c:tx>
          <c:layout>
            <c:manualLayout>
              <c:xMode val="edge"/>
              <c:yMode val="edge"/>
              <c:x val="2.1739130434782612E-2"/>
              <c:y val="0.286517639894333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032576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50%</a:t>
            </a:r>
          </a:p>
        </c:rich>
      </c:tx>
      <c:layout>
        <c:manualLayout>
          <c:xMode val="edge"/>
          <c:yMode val="edge"/>
          <c:x val="0.31330472103004303"/>
          <c:y val="4.54545454545454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9742489270386268"/>
          <c:y val="0.19886363636363635"/>
          <c:w val="0.72532188841201728"/>
          <c:h val="0.56818181818181834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Resumen!$O$4:$O$9</c:f>
              <c:numCache>
                <c:formatCode>General</c:formatCode>
                <c:ptCount val="6"/>
                <c:pt idx="0">
                  <c:v>9.2300827333736049</c:v>
                </c:pt>
                <c:pt idx="1">
                  <c:v>8.7338328311037099</c:v>
                </c:pt>
                <c:pt idx="2">
                  <c:v>7.9716009866334705</c:v>
                </c:pt>
                <c:pt idx="3">
                  <c:v>8.7052296957632365</c:v>
                </c:pt>
                <c:pt idx="4">
                  <c:v>9.1296821210278036</c:v>
                </c:pt>
                <c:pt idx="5">
                  <c:v>6.9804910514760286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Resumen!$P$4:$P$9</c:f>
              <c:numCache>
                <c:formatCode>General</c:formatCode>
                <c:ptCount val="6"/>
                <c:pt idx="0">
                  <c:v>7.2522842412183524</c:v>
                </c:pt>
                <c:pt idx="1">
                  <c:v>5.8689444066928109</c:v>
                </c:pt>
                <c:pt idx="2">
                  <c:v>6.8618977536298509</c:v>
                </c:pt>
                <c:pt idx="3">
                  <c:v>6.8566985172028341</c:v>
                </c:pt>
                <c:pt idx="4">
                  <c:v>7.0281117333423753</c:v>
                </c:pt>
                <c:pt idx="5">
                  <c:v>7.138205911519254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Resumen!$Q$4:$Q$9</c:f>
              <c:numCache>
                <c:formatCode>General</c:formatCode>
                <c:ptCount val="6"/>
                <c:pt idx="0">
                  <c:v>5.6680513212333716</c:v>
                </c:pt>
                <c:pt idx="1">
                  <c:v>6.1374310171107433</c:v>
                </c:pt>
                <c:pt idx="2">
                  <c:v>7.3904501128657412</c:v>
                </c:pt>
                <c:pt idx="3">
                  <c:v>7.9455545096367342</c:v>
                </c:pt>
                <c:pt idx="4">
                  <c:v>6.6062853614589319</c:v>
                </c:pt>
              </c:numCache>
            </c:numRef>
          </c:val>
        </c:ser>
        <c:marker val="1"/>
        <c:axId val="153085824"/>
        <c:axId val="152969216"/>
      </c:lineChart>
      <c:catAx>
        <c:axId val="153085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45922746781115881"/>
              <c:y val="0.857954545454545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2969216"/>
        <c:crosses val="autoZero"/>
        <c:lblAlgn val="ctr"/>
        <c:lblOffset val="100"/>
        <c:tickLblSkip val="1"/>
        <c:tickMarkSkip val="1"/>
      </c:catAx>
      <c:valAx>
        <c:axId val="1529692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mg/h/animal</a:t>
                </a:r>
              </a:p>
            </c:rich>
          </c:tx>
          <c:layout>
            <c:manualLayout>
              <c:xMode val="edge"/>
              <c:yMode val="edge"/>
              <c:x val="2.1459227467811169E-2"/>
              <c:y val="0.284090909090909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085824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 40o/oo</a:t>
            </a:r>
          </a:p>
        </c:rich>
      </c:tx>
      <c:layout>
        <c:manualLayout>
          <c:xMode val="edge"/>
          <c:yMode val="edge"/>
          <c:x val="0.15228426395939093"/>
          <c:y val="4.444468557229585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9949238578680215"/>
          <c:y val="0.30555721330953406"/>
          <c:w val="0.43654822335025389"/>
          <c:h val="0.3444463131852929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Resultados!$A$7:$A$12</c:f>
              <c:numCache>
                <c:formatCode>General</c:formatCode>
                <c:ptCount val="6"/>
                <c:pt idx="0">
                  <c:v>5.2805334309218361</c:v>
                </c:pt>
                <c:pt idx="1">
                  <c:v>6.5196854742547279</c:v>
                </c:pt>
                <c:pt idx="2">
                  <c:v>5.4925256745348063</c:v>
                </c:pt>
                <c:pt idx="3">
                  <c:v>4.2194212798796924</c:v>
                </c:pt>
                <c:pt idx="4">
                  <c:v>3.7049852203631914</c:v>
                </c:pt>
                <c:pt idx="5">
                  <c:v>5.6729007572944461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Resultados!$B$7:$B$12</c:f>
              <c:numCache>
                <c:formatCode>General</c:formatCode>
                <c:ptCount val="6"/>
                <c:pt idx="0">
                  <c:v>6.4372568280565305</c:v>
                </c:pt>
                <c:pt idx="1">
                  <c:v>5.0712179563831441</c:v>
                </c:pt>
                <c:pt idx="2">
                  <c:v>4.4215960265449326</c:v>
                </c:pt>
                <c:pt idx="3">
                  <c:v>5.3241611243533411</c:v>
                </c:pt>
                <c:pt idx="4">
                  <c:v>5.4158021712707951</c:v>
                </c:pt>
                <c:pt idx="5">
                  <c:v>7.6636734756742078</c:v>
                </c:pt>
              </c:numCache>
            </c:numRef>
          </c:val>
        </c:ser>
        <c:marker val="1"/>
        <c:axId val="153190400"/>
        <c:axId val="153192704"/>
      </c:lineChart>
      <c:catAx>
        <c:axId val="153190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4517766497461938"/>
              <c:y val="0.800004340301325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192704"/>
        <c:crosses val="autoZero"/>
        <c:lblAlgn val="ctr"/>
        <c:lblOffset val="100"/>
        <c:tickLblSkip val="1"/>
        <c:tickMarkSkip val="1"/>
      </c:catAx>
      <c:valAx>
        <c:axId val="153192704"/>
        <c:scaling>
          <c:orientation val="minMax"/>
          <c:max val="1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8.1218274111675107E-2"/>
              <c:y val="0.2944460419164601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190400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4467005076142159"/>
          <c:y val="0.80000434030132539"/>
          <c:w val="0.32994923857868025"/>
          <c:h val="0.1777787422891834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 25 o/oo</a:t>
            </a:r>
          </a:p>
        </c:rich>
      </c:tx>
      <c:layout>
        <c:manualLayout>
          <c:xMode val="edge"/>
          <c:yMode val="edge"/>
          <c:x val="0.13756684837367919"/>
          <c:y val="4.41990142627068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31217092515565675"/>
          <c:y val="0.29281846949043272"/>
          <c:w val="0.55026739349471676"/>
          <c:h val="0.3591169908844929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Resultados!$C$7:$C$12</c:f>
              <c:numCache>
                <c:formatCode>General</c:formatCode>
                <c:ptCount val="6"/>
                <c:pt idx="0">
                  <c:v>6.6062935935503528</c:v>
                </c:pt>
                <c:pt idx="1">
                  <c:v>12.460921141644835</c:v>
                </c:pt>
                <c:pt idx="2">
                  <c:v>6.6594200621737727</c:v>
                </c:pt>
                <c:pt idx="3">
                  <c:v>8.2121757044121821</c:v>
                </c:pt>
                <c:pt idx="4">
                  <c:v>8.1048676954868526</c:v>
                </c:pt>
                <c:pt idx="5">
                  <c:v>8.2471549754760307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Resultados!$D$7:$D$12</c:f>
              <c:numCache>
                <c:formatCode>General</c:formatCode>
                <c:ptCount val="6"/>
                <c:pt idx="0">
                  <c:v>8.1452792096619451</c:v>
                </c:pt>
                <c:pt idx="1">
                  <c:v>7.4280590806543749</c:v>
                </c:pt>
                <c:pt idx="2">
                  <c:v>8.6988469090467717</c:v>
                </c:pt>
                <c:pt idx="3">
                  <c:v>8.7550448741153701</c:v>
                </c:pt>
                <c:pt idx="4">
                  <c:v>8.7772022847299667</c:v>
                </c:pt>
                <c:pt idx="5">
                  <c:v>8.2947785460831636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Resultados!$E$7:$E$12</c:f>
              <c:numCache>
                <c:formatCode>General</c:formatCode>
                <c:ptCount val="6"/>
                <c:pt idx="0">
                  <c:v>8.1116407552590495</c:v>
                </c:pt>
                <c:pt idx="1">
                  <c:v>6.6386220064687551</c:v>
                </c:pt>
                <c:pt idx="2">
                  <c:v>8.0325280035293378</c:v>
                </c:pt>
                <c:pt idx="3">
                  <c:v>7.8783879432489456</c:v>
                </c:pt>
                <c:pt idx="4">
                  <c:v>8.2743840476427675</c:v>
                </c:pt>
                <c:pt idx="5">
                  <c:v>7.9226996559467846</c:v>
                </c:pt>
              </c:numCache>
            </c:numRef>
          </c:val>
        </c:ser>
        <c:marker val="1"/>
        <c:axId val="153210240"/>
        <c:axId val="153298816"/>
      </c:lineChart>
      <c:catAx>
        <c:axId val="1532102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40740951249128066"/>
              <c:y val="0.801107133511560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298816"/>
        <c:crosses val="autoZero"/>
        <c:lblAlgn val="ctr"/>
        <c:lblOffset val="100"/>
        <c:tickLblSkip val="1"/>
        <c:tickMarkSkip val="1"/>
      </c:catAx>
      <c:valAx>
        <c:axId val="153298816"/>
        <c:scaling>
          <c:orientation val="minMax"/>
          <c:max val="1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8.4656522076110297E-2"/>
              <c:y val="0.2872935927075942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210240"/>
        <c:crosses val="autoZero"/>
        <c:crossBetween val="midCat"/>
        <c:majorUnit val="5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1375978505179951"/>
          <c:y val="0.78453250316304579"/>
          <c:w val="0.36508125145322551"/>
          <c:h val="0.1988955641821806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 50 o/oo</a:t>
            </a:r>
          </a:p>
        </c:rich>
      </c:tx>
      <c:layout>
        <c:manualLayout>
          <c:xMode val="edge"/>
          <c:yMode val="edge"/>
          <c:x val="0.13023255813953488"/>
          <c:y val="4.395604395604397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8837209302325595"/>
          <c:y val="0.3461538461538462"/>
          <c:w val="0.51162790697674421"/>
          <c:h val="0.2582417582417582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Resultados!$F$7:$F$12</c:f>
              <c:numCache>
                <c:formatCode>General</c:formatCode>
                <c:ptCount val="6"/>
                <c:pt idx="0">
                  <c:v>9.2300827333736049</c:v>
                </c:pt>
                <c:pt idx="1">
                  <c:v>8.7338328311037099</c:v>
                </c:pt>
                <c:pt idx="2">
                  <c:v>7.9716009866334705</c:v>
                </c:pt>
                <c:pt idx="3">
                  <c:v>8.7052296957632365</c:v>
                </c:pt>
                <c:pt idx="4">
                  <c:v>9.1296821210278036</c:v>
                </c:pt>
                <c:pt idx="5">
                  <c:v>6.9804910514760286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Resultados!$G$7:$G$12</c:f>
              <c:numCache>
                <c:formatCode>General</c:formatCode>
                <c:ptCount val="6"/>
                <c:pt idx="0">
                  <c:v>7.2522842412183524</c:v>
                </c:pt>
                <c:pt idx="1">
                  <c:v>5.8689444066928109</c:v>
                </c:pt>
                <c:pt idx="2">
                  <c:v>6.8618977536298509</c:v>
                </c:pt>
                <c:pt idx="3">
                  <c:v>6.8566985172028341</c:v>
                </c:pt>
                <c:pt idx="4">
                  <c:v>7.0281117333423753</c:v>
                </c:pt>
                <c:pt idx="5">
                  <c:v>7.138205911519254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Resultados!$H$7:$H$12</c:f>
              <c:numCache>
                <c:formatCode>General</c:formatCode>
                <c:ptCount val="6"/>
                <c:pt idx="0">
                  <c:v>5.6680513212333716</c:v>
                </c:pt>
                <c:pt idx="1">
                  <c:v>6.1374310171107433</c:v>
                </c:pt>
                <c:pt idx="2">
                  <c:v>7.3904501128657412</c:v>
                </c:pt>
                <c:pt idx="3">
                  <c:v>7.9455545096367342</c:v>
                </c:pt>
                <c:pt idx="4">
                  <c:v>6.6062853614589319</c:v>
                </c:pt>
                <c:pt idx="5">
                  <c:v>7.138205911519254</c:v>
                </c:pt>
              </c:numCache>
            </c:numRef>
          </c:val>
        </c:ser>
        <c:marker val="1"/>
        <c:axId val="153092096"/>
        <c:axId val="153093632"/>
      </c:lineChart>
      <c:catAx>
        <c:axId val="1530920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860465116279071"/>
              <c:y val="0.7527472527472527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093632"/>
        <c:crosses val="autoZero"/>
        <c:lblAlgn val="ctr"/>
        <c:lblOffset val="100"/>
        <c:tickLblSkip val="1"/>
        <c:tickMarkSkip val="1"/>
      </c:catAx>
      <c:valAx>
        <c:axId val="153093632"/>
        <c:scaling>
          <c:orientation val="minMax"/>
          <c:max val="1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8.8372093023255827E-2"/>
              <c:y val="0.291208791208791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092096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5581395348837235"/>
          <c:y val="0.76373626373626358"/>
          <c:w val="0.32093023255813946"/>
          <c:h val="0.219780219780219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</a:t>
            </a:r>
          </a:p>
        </c:rich>
      </c:tx>
      <c:layout>
        <c:manualLayout>
          <c:xMode val="edge"/>
          <c:yMode val="edge"/>
          <c:x val="0.4863024541204119"/>
          <c:y val="3.606557377049180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470349668124088"/>
          <c:y val="0.19672131147540986"/>
          <c:w val="0.69634858453861781"/>
          <c:h val="0.59672131147540985"/>
        </c:manualLayout>
      </c:layout>
      <c:lineChart>
        <c:grouping val="standard"/>
        <c:ser>
          <c:idx val="0"/>
          <c:order val="0"/>
          <c:tx>
            <c:strRef>
              <c:f>std!$AG$9</c:f>
              <c:strCache>
                <c:ptCount val="1"/>
                <c:pt idx="0">
                  <c:v>25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std!$AH$8:$AL$8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std!$AH$9:$AL$9</c:f>
              <c:numCache>
                <c:formatCode>General</c:formatCode>
                <c:ptCount val="5"/>
                <c:pt idx="0">
                  <c:v>8.1452789306640625</c:v>
                </c:pt>
                <c:pt idx="1">
                  <c:v>7.4280591011047363</c:v>
                </c:pt>
                <c:pt idx="2">
                  <c:v>8.6988468170166016</c:v>
                </c:pt>
                <c:pt idx="3">
                  <c:v>8.7550449371337891</c:v>
                </c:pt>
                <c:pt idx="4">
                  <c:v>8.7772026062011719</c:v>
                </c:pt>
              </c:numCache>
            </c:numRef>
          </c:val>
        </c:ser>
        <c:ser>
          <c:idx val="1"/>
          <c:order val="1"/>
          <c:tx>
            <c:strRef>
              <c:f>std!$AG$10</c:f>
              <c:strCache>
                <c:ptCount val="1"/>
                <c:pt idx="0">
                  <c:v>40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std!$AH$8:$AL$8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std!$AH$10:$AL$10</c:f>
              <c:numCache>
                <c:formatCode>General</c:formatCode>
                <c:ptCount val="5"/>
                <c:pt idx="0">
                  <c:v>5.2805333137512207</c:v>
                </c:pt>
                <c:pt idx="1">
                  <c:v>6.5196852684020996</c:v>
                </c:pt>
                <c:pt idx="2">
                  <c:v>5.492525577545166</c:v>
                </c:pt>
                <c:pt idx="3">
                  <c:v>4.21942138671875</c:v>
                </c:pt>
                <c:pt idx="4">
                  <c:v>3.3765835762023926</c:v>
                </c:pt>
              </c:numCache>
            </c:numRef>
          </c:val>
        </c:ser>
        <c:ser>
          <c:idx val="2"/>
          <c:order val="2"/>
          <c:tx>
            <c:strRef>
              <c:f>std!$AG$11</c:f>
              <c:strCache>
                <c:ptCount val="1"/>
                <c:pt idx="0">
                  <c:v>50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std!$AH$8:$AL$8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std!$AH$11:$AL$11</c:f>
              <c:numCache>
                <c:formatCode>General</c:formatCode>
                <c:ptCount val="5"/>
                <c:pt idx="0">
                  <c:v>7.252284049987793</c:v>
                </c:pt>
                <c:pt idx="1">
                  <c:v>5.8689446449279785</c:v>
                </c:pt>
                <c:pt idx="2">
                  <c:v>6.3780264854431152</c:v>
                </c:pt>
                <c:pt idx="3">
                  <c:v>6.8566985130310059</c:v>
                </c:pt>
                <c:pt idx="4">
                  <c:v>7.0281119346618652</c:v>
                </c:pt>
              </c:numCache>
            </c:numRef>
          </c:val>
        </c:ser>
        <c:marker val="1"/>
        <c:axId val="153390080"/>
        <c:axId val="153392640"/>
      </c:lineChart>
      <c:catAx>
        <c:axId val="1533900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812793889113088"/>
              <c:y val="0.8819672131147541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392640"/>
        <c:crosses val="autoZero"/>
        <c:lblAlgn val="ctr"/>
        <c:lblOffset val="100"/>
        <c:tickLblSkip val="1"/>
        <c:tickMarkSkip val="1"/>
      </c:catAx>
      <c:valAx>
        <c:axId val="1533926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Consumo de oxígeno mgO2/h/g ps</a:t>
                </a:r>
              </a:p>
            </c:rich>
          </c:tx>
          <c:layout>
            <c:manualLayout>
              <c:xMode val="edge"/>
              <c:yMode val="edge"/>
              <c:x val="3.6529761811861919E-2"/>
              <c:y val="0.17704918032786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39008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758184303172059"/>
          <c:y val="0.4"/>
          <c:w val="0.11415550566206847"/>
          <c:h val="0.1901639344262295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A</a:t>
            </a:r>
          </a:p>
        </c:rich>
      </c:tx>
      <c:layout>
        <c:manualLayout>
          <c:xMode val="edge"/>
          <c:yMode val="edge"/>
          <c:x val="0.48758465011286695"/>
          <c:y val="3.952576798296995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349887133182846"/>
          <c:y val="0.22924945430122579"/>
          <c:w val="0.67945823927765248"/>
          <c:h val="0.52174013737520353"/>
        </c:manualLayout>
      </c:layout>
      <c:lineChart>
        <c:grouping val="standard"/>
        <c:ser>
          <c:idx val="0"/>
          <c:order val="0"/>
          <c:tx>
            <c:strRef>
              <c:f>std!$AG$14</c:f>
              <c:strCache>
                <c:ptCount val="1"/>
                <c:pt idx="0">
                  <c:v>25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std!$AH$13:$AL$13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std!$AH$14:$AL$14</c:f>
              <c:numCache>
                <c:formatCode>General</c:formatCode>
                <c:ptCount val="5"/>
                <c:pt idx="0">
                  <c:v>8.1116409301757812</c:v>
                </c:pt>
                <c:pt idx="1">
                  <c:v>6.6386218070983887</c:v>
                </c:pt>
                <c:pt idx="2">
                  <c:v>8.0325279235839844</c:v>
                </c:pt>
                <c:pt idx="3">
                  <c:v>7.8783879280090332</c:v>
                </c:pt>
                <c:pt idx="4">
                  <c:v>8.2743844985961914</c:v>
                </c:pt>
              </c:numCache>
            </c:numRef>
          </c:val>
        </c:ser>
        <c:ser>
          <c:idx val="1"/>
          <c:order val="1"/>
          <c:tx>
            <c:strRef>
              <c:f>std!$AG$15</c:f>
              <c:strCache>
                <c:ptCount val="1"/>
                <c:pt idx="0">
                  <c:v>40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std!$AH$13:$AL$13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std!$AH$15:$AL$15</c:f>
              <c:numCache>
                <c:formatCode>General</c:formatCode>
                <c:ptCount val="5"/>
                <c:pt idx="0">
                  <c:v>6.4372568130493164</c:v>
                </c:pt>
                <c:pt idx="1">
                  <c:v>5.0712180137634277</c:v>
                </c:pt>
                <c:pt idx="2">
                  <c:v>4.4215960502624512</c:v>
                </c:pt>
                <c:pt idx="3">
                  <c:v>5.3241610527038574</c:v>
                </c:pt>
                <c:pt idx="4">
                  <c:v>5.415802001953125</c:v>
                </c:pt>
              </c:numCache>
            </c:numRef>
          </c:val>
        </c:ser>
        <c:ser>
          <c:idx val="2"/>
          <c:order val="2"/>
          <c:tx>
            <c:strRef>
              <c:f>std!$AG$16</c:f>
              <c:strCache>
                <c:ptCount val="1"/>
                <c:pt idx="0">
                  <c:v>50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std!$AH$13:$AL$13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std!$AH$16:$AL$16</c:f>
              <c:numCache>
                <c:formatCode>General</c:formatCode>
                <c:ptCount val="5"/>
                <c:pt idx="0">
                  <c:v>5.6680512428283691</c:v>
                </c:pt>
                <c:pt idx="1">
                  <c:v>6.1374311447143555</c:v>
                </c:pt>
                <c:pt idx="2">
                  <c:v>7.3904500007629395</c:v>
                </c:pt>
                <c:pt idx="3">
                  <c:v>7.9455547332763672</c:v>
                </c:pt>
                <c:pt idx="4">
                  <c:v>6.606285572052002</c:v>
                </c:pt>
              </c:numCache>
            </c:numRef>
          </c:val>
        </c:ser>
        <c:marker val="1"/>
        <c:axId val="153639552"/>
        <c:axId val="153650304"/>
      </c:lineChart>
      <c:catAx>
        <c:axId val="1536395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40180586907449223"/>
              <c:y val="0.857709165230447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650304"/>
        <c:crosses val="autoZero"/>
        <c:lblAlgn val="ctr"/>
        <c:lblOffset val="100"/>
        <c:tickLblSkip val="1"/>
        <c:tickMarkSkip val="1"/>
      </c:catAx>
      <c:valAx>
        <c:axId val="1536503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Consumo de oxígeno, mgO2/h/gps</a:t>
                </a:r>
              </a:p>
            </c:rich>
          </c:tx>
          <c:layout>
            <c:manualLayout>
              <c:xMode val="edge"/>
              <c:yMode val="edge"/>
              <c:x val="3.611738148984199E-2"/>
              <c:y val="0.2450597614944137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63955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907449209932286"/>
          <c:y val="0.37549479583821466"/>
          <c:w val="0.11286681715575619"/>
          <c:h val="0.2292494543012257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Bajos</a:t>
            </a:r>
          </a:p>
        </c:rich>
      </c:tx>
      <c:layout>
        <c:manualLayout>
          <c:xMode val="edge"/>
          <c:yMode val="edge"/>
          <c:x val="0.32750039978076156"/>
          <c:y val="3.514382479255814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750018005393076"/>
          <c:y val="0.19169358977758988"/>
          <c:w val="0.67500082397561534"/>
          <c:h val="0.6070297009623679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Hoja13!$O$19:$O$21</c:f>
              <c:numCache>
                <c:formatCode>General</c:formatCode>
                <c:ptCount val="3"/>
                <c:pt idx="0">
                  <c:v>9.3332974630330767</c:v>
                </c:pt>
                <c:pt idx="1">
                  <c:v>5.9763208220204618</c:v>
                </c:pt>
                <c:pt idx="2">
                  <c:v>7.9116229524321202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Hoja13!$P$19:$P$21</c:f>
              <c:numCache>
                <c:formatCode>General</c:formatCode>
                <c:ptCount val="3"/>
                <c:pt idx="0">
                  <c:v>6.9572603982950483</c:v>
                </c:pt>
                <c:pt idx="1">
                  <c:v>4.5847458054819796</c:v>
                </c:pt>
                <c:pt idx="2">
                  <c:v>6.5929451475434657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Hoja13!$Q$19:$Q$21</c:f>
              <c:numCache>
                <c:formatCode>General</c:formatCode>
                <c:ptCount val="3"/>
                <c:pt idx="0">
                  <c:v>8.1452789306640625</c:v>
                </c:pt>
                <c:pt idx="1">
                  <c:v>5.2805333137512207</c:v>
                </c:pt>
                <c:pt idx="2">
                  <c:v>7.252284049987793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3554304"/>
        <c:axId val="153589248"/>
      </c:stockChart>
      <c:catAx>
        <c:axId val="1535543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675004486089461"/>
              <c:y val="0.884985406139873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589248"/>
        <c:crosses val="autoZero"/>
        <c:lblAlgn val="ctr"/>
        <c:lblOffset val="100"/>
        <c:tickLblSkip val="1"/>
        <c:tickMarkSkip val="1"/>
      </c:catAx>
      <c:valAx>
        <c:axId val="1535892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182108910288710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55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Altos</a:t>
            </a:r>
          </a:p>
        </c:rich>
      </c:tx>
      <c:layout>
        <c:manualLayout>
          <c:xMode val="edge"/>
          <c:yMode val="edge"/>
          <c:x val="0.3325004058842847"/>
          <c:y val="4.048590999397061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500022583035383"/>
          <c:y val="0.23481827796502949"/>
          <c:w val="0.64500078735447686"/>
          <c:h val="0.51012246592402954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Hoja13!$O$16:$O$18</c:f>
              <c:numCache>
                <c:formatCode>General</c:formatCode>
                <c:ptCount val="3"/>
                <c:pt idx="0">
                  <c:v>9.4321181312930111</c:v>
                </c:pt>
                <c:pt idx="1">
                  <c:v>8.1989759119393018</c:v>
                </c:pt>
                <c:pt idx="2">
                  <c:v>6.7573231805446543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Hoja13!$P$16:$P$18</c:f>
              <c:numCache>
                <c:formatCode>General</c:formatCode>
                <c:ptCount val="3"/>
                <c:pt idx="0">
                  <c:v>6.7911637290585523</c:v>
                </c:pt>
                <c:pt idx="1">
                  <c:v>4.6755377141593319</c:v>
                </c:pt>
                <c:pt idx="2">
                  <c:v>4.578779305112084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Hoja13!$Q$16:$Q$18</c:f>
              <c:numCache>
                <c:formatCode>General</c:formatCode>
                <c:ptCount val="3"/>
                <c:pt idx="0">
                  <c:v>8.1116409301757812</c:v>
                </c:pt>
                <c:pt idx="1">
                  <c:v>6.4372568130493164</c:v>
                </c:pt>
                <c:pt idx="2">
                  <c:v>5.6680512428283691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3959424"/>
        <c:axId val="153973888"/>
      </c:stockChart>
      <c:catAx>
        <c:axId val="1539594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500049438536917"/>
              <c:y val="0.85425270087277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973888"/>
        <c:crosses val="autoZero"/>
        <c:lblAlgn val="ctr"/>
        <c:lblOffset val="100"/>
        <c:tickLblSkip val="1"/>
        <c:tickMarkSkip val="1"/>
      </c:catAx>
      <c:valAx>
        <c:axId val="1539738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oxigeno, mgO2/h/g ps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238866868964426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9594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4250102844363839"/>
          <c:y val="0.3724703719445297"/>
          <c:w val="0.1375001678468846"/>
          <c:h val="0.2348182779650294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8546411307593472"/>
          <c:y val="0.11363661584831289"/>
          <c:w val="0.64160558037080107"/>
          <c:h val="0.600001331679092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Hoja13!$O$22:$O$24</c:f>
              <c:numCache>
                <c:formatCode>0.00</c:formatCode>
                <c:ptCount val="3"/>
                <c:pt idx="0" formatCode="General">
                  <c:v>7.59</c:v>
                </c:pt>
                <c:pt idx="1">
                  <c:v>10.149681539212402</c:v>
                </c:pt>
                <c:pt idx="2" formatCode="General">
                  <c:v>10.83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Hoja13!$P$22:$P$24</c:f>
              <c:numCache>
                <c:formatCode>0.00</c:formatCode>
                <c:ptCount val="3"/>
                <c:pt idx="0" formatCode="General">
                  <c:v>5.6099999999999994</c:v>
                </c:pt>
                <c:pt idx="1">
                  <c:v>3.9158335975063476</c:v>
                </c:pt>
                <c:pt idx="2" formatCode="General">
                  <c:v>7.6300000000000008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Hoja13!$Q$22:$Q$24</c:f>
              <c:numCache>
                <c:formatCode>0.00</c:formatCode>
                <c:ptCount val="3"/>
                <c:pt idx="0" formatCode="General">
                  <c:v>6.6</c:v>
                </c:pt>
                <c:pt idx="1">
                  <c:v>7.0327575683593748</c:v>
                </c:pt>
                <c:pt idx="2" formatCode="General">
                  <c:v>9.23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3422848"/>
        <c:axId val="153429120"/>
      </c:stockChart>
      <c:catAx>
        <c:axId val="1534228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847212874013337"/>
              <c:y val="0.836365492643582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429120"/>
        <c:crosses val="autoZero"/>
        <c:lblAlgn val="ctr"/>
        <c:lblOffset val="100"/>
        <c:tickLblSkip val="1"/>
        <c:tickMarkSkip val="1"/>
      </c:catAx>
      <c:valAx>
        <c:axId val="1534291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4.0100348773175046E-2"/>
              <c:y val="0.131818474384042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42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8546411307593472"/>
          <c:y val="0.11363661584831289"/>
          <c:w val="0.64160558037080107"/>
          <c:h val="0.600001331679092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Hoja13!$O$22:$O$24</c:f>
              <c:numCache>
                <c:formatCode>0.00</c:formatCode>
                <c:ptCount val="3"/>
                <c:pt idx="0" formatCode="General">
                  <c:v>7.59</c:v>
                </c:pt>
                <c:pt idx="1">
                  <c:v>10.149681539212402</c:v>
                </c:pt>
                <c:pt idx="2" formatCode="General">
                  <c:v>10.83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Hoja13!$P$22:$P$24</c:f>
              <c:numCache>
                <c:formatCode>0.00</c:formatCode>
                <c:ptCount val="3"/>
                <c:pt idx="0" formatCode="General">
                  <c:v>5.6099999999999994</c:v>
                </c:pt>
                <c:pt idx="1">
                  <c:v>3.9158335975063476</c:v>
                </c:pt>
                <c:pt idx="2" formatCode="General">
                  <c:v>7.6300000000000008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Hoja13!$N$22:$N$24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Hoja13!$Q$22:$Q$24</c:f>
              <c:numCache>
                <c:formatCode>0.00</c:formatCode>
                <c:ptCount val="3"/>
                <c:pt idx="0" formatCode="General">
                  <c:v>6.6</c:v>
                </c:pt>
                <c:pt idx="1">
                  <c:v>7.0327575683593748</c:v>
                </c:pt>
                <c:pt idx="2" formatCode="General">
                  <c:v>9.23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3844352"/>
        <c:axId val="153854720"/>
      </c:stockChart>
      <c:catAx>
        <c:axId val="1538443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847212874013337"/>
              <c:y val="0.836365492643582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854720"/>
        <c:crosses val="autoZero"/>
        <c:lblAlgn val="ctr"/>
        <c:lblOffset val="100"/>
        <c:tickLblSkip val="1"/>
        <c:tickMarkSkip val="1"/>
      </c:catAx>
      <c:valAx>
        <c:axId val="1538547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4.0100348773175046E-2"/>
              <c:y val="0.131818474384042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384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Bajos</a:t>
            </a:r>
          </a:p>
        </c:rich>
      </c:tx>
      <c:layout>
        <c:manualLayout>
          <c:xMode val="edge"/>
          <c:yMode val="edge"/>
          <c:x val="0.32750039978076156"/>
          <c:y val="4.10960736661390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500022583035383"/>
          <c:y val="0.25570890281153147"/>
          <c:w val="0.64500078735447686"/>
          <c:h val="0.4566230407348777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Hoja13!$O$19:$O$21</c:f>
              <c:numCache>
                <c:formatCode>General</c:formatCode>
                <c:ptCount val="3"/>
                <c:pt idx="0">
                  <c:v>9.3332974630330767</c:v>
                </c:pt>
                <c:pt idx="1">
                  <c:v>5.9763208220204618</c:v>
                </c:pt>
                <c:pt idx="2">
                  <c:v>7.9116229524321202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Hoja13!$P$19:$P$21</c:f>
              <c:numCache>
                <c:formatCode>General</c:formatCode>
                <c:ptCount val="3"/>
                <c:pt idx="0">
                  <c:v>6.9572603982950483</c:v>
                </c:pt>
                <c:pt idx="1">
                  <c:v>4.5847458054819796</c:v>
                </c:pt>
                <c:pt idx="2">
                  <c:v>6.5929451475434657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Hoja13!$N$19:$N$21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Hoja13!$Q$19:$Q$21</c:f>
              <c:numCache>
                <c:formatCode>General</c:formatCode>
                <c:ptCount val="3"/>
                <c:pt idx="0">
                  <c:v>8.1452789306640625</c:v>
                </c:pt>
                <c:pt idx="1">
                  <c:v>5.2805333137512207</c:v>
                </c:pt>
                <c:pt idx="2">
                  <c:v>7.252284049987793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4220416"/>
        <c:axId val="154226688"/>
      </c:stockChart>
      <c:catAx>
        <c:axId val="1542204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9000047607479993"/>
              <c:y val="0.8356201645448263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26688"/>
        <c:crosses val="autoZero"/>
        <c:lblAlgn val="ctr"/>
        <c:lblOffset val="100"/>
        <c:tickLblSkip val="1"/>
        <c:tickMarkSkip val="1"/>
      </c:catAx>
      <c:valAx>
        <c:axId val="1542266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2009141379233462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20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Altos</a:t>
            </a:r>
          </a:p>
        </c:rich>
      </c:tx>
      <c:layout>
        <c:manualLayout>
          <c:xMode val="edge"/>
          <c:yMode val="edge"/>
          <c:x val="0.3325004058842847"/>
          <c:y val="4.10960736661390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500022583035383"/>
          <c:y val="0.25570890281153147"/>
          <c:w val="0.64500078735447686"/>
          <c:h val="0.4566230407348777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Hoja13!$O$16:$O$18</c:f>
              <c:numCache>
                <c:formatCode>General</c:formatCode>
                <c:ptCount val="3"/>
                <c:pt idx="0">
                  <c:v>9.4321181312930111</c:v>
                </c:pt>
                <c:pt idx="1">
                  <c:v>8.1989759119393018</c:v>
                </c:pt>
                <c:pt idx="2">
                  <c:v>6.7573231805446543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Hoja13!$P$16:$P$18</c:f>
              <c:numCache>
                <c:formatCode>General</c:formatCode>
                <c:ptCount val="3"/>
                <c:pt idx="0">
                  <c:v>6.7911637290585523</c:v>
                </c:pt>
                <c:pt idx="1">
                  <c:v>4.6755377141593319</c:v>
                </c:pt>
                <c:pt idx="2">
                  <c:v>4.578779305112084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Hoja13!$N$16:$N$18</c:f>
              <c:numCache>
                <c:formatCode>General</c:formatCode>
                <c:ptCount val="3"/>
                <c:pt idx="0">
                  <c:v>25</c:v>
                </c:pt>
                <c:pt idx="1">
                  <c:v>40</c:v>
                </c:pt>
                <c:pt idx="2">
                  <c:v>50</c:v>
                </c:pt>
              </c:numCache>
            </c:numRef>
          </c:cat>
          <c:val>
            <c:numRef>
              <c:f>Hoja13!$Q$16:$Q$18</c:f>
              <c:numCache>
                <c:formatCode>General</c:formatCode>
                <c:ptCount val="3"/>
                <c:pt idx="0">
                  <c:v>8.1116409301757812</c:v>
                </c:pt>
                <c:pt idx="1">
                  <c:v>6.4372568130493164</c:v>
                </c:pt>
                <c:pt idx="2">
                  <c:v>5.6680512428283691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4281472"/>
        <c:axId val="154283392"/>
      </c:stockChart>
      <c:catAx>
        <c:axId val="1542814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500049438536917"/>
              <c:y val="0.8356201645448263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83392"/>
        <c:crosses val="autoZero"/>
        <c:lblAlgn val="ctr"/>
        <c:lblOffset val="100"/>
        <c:tickLblSkip val="1"/>
        <c:tickMarkSkip val="1"/>
      </c:catAx>
      <c:valAx>
        <c:axId val="1542833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oxigeno, mgO2/h/g ps</a:t>
                </a:r>
              </a:p>
            </c:rich>
          </c:tx>
          <c:layout>
            <c:manualLayout>
              <c:xMode val="edge"/>
              <c:yMode val="edge"/>
              <c:x val="4.0000048828184614E-2"/>
              <c:y val="0.2009141379233462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42814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4250102844363839"/>
          <c:y val="0.35159974136585587"/>
          <c:w val="0.1375001678468846"/>
          <c:h val="0.2648413636262290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723900</xdr:colOff>
      <xdr:row>20</xdr:row>
      <xdr:rowOff>104775</xdr:rowOff>
    </xdr:from>
    <xdr:to>
      <xdr:col>23</xdr:col>
      <xdr:colOff>0</xdr:colOff>
      <xdr:row>31</xdr:row>
      <xdr:rowOff>152400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752475</xdr:colOff>
      <xdr:row>6</xdr:row>
      <xdr:rowOff>47625</xdr:rowOff>
    </xdr:from>
    <xdr:to>
      <xdr:col>22</xdr:col>
      <xdr:colOff>76200</xdr:colOff>
      <xdr:row>17</xdr:row>
      <xdr:rowOff>142875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142875</xdr:colOff>
      <xdr:row>12</xdr:row>
      <xdr:rowOff>28575</xdr:rowOff>
    </xdr:from>
    <xdr:to>
      <xdr:col>19</xdr:col>
      <xdr:colOff>123825</xdr:colOff>
      <xdr:row>23</xdr:row>
      <xdr:rowOff>28575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304800</xdr:colOff>
      <xdr:row>23</xdr:row>
      <xdr:rowOff>76200</xdr:rowOff>
    </xdr:from>
    <xdr:to>
      <xdr:col>18</xdr:col>
      <xdr:colOff>390525</xdr:colOff>
      <xdr:row>34</xdr:row>
      <xdr:rowOff>152400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561975</xdr:colOff>
      <xdr:row>9</xdr:row>
      <xdr:rowOff>66675</xdr:rowOff>
    </xdr:from>
    <xdr:to>
      <xdr:col>23</xdr:col>
      <xdr:colOff>276225</xdr:colOff>
      <xdr:row>20</xdr:row>
      <xdr:rowOff>47625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419100</xdr:colOff>
      <xdr:row>10</xdr:row>
      <xdr:rowOff>38100</xdr:rowOff>
    </xdr:from>
    <xdr:to>
      <xdr:col>19</xdr:col>
      <xdr:colOff>752475</xdr:colOff>
      <xdr:row>23</xdr:row>
      <xdr:rowOff>9525</xdr:rowOff>
    </xdr:to>
    <xdr:graphicFrame macro="">
      <xdr:nvGraphicFramePr>
        <xdr:cNvPr id="40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561975</xdr:colOff>
      <xdr:row>19</xdr:row>
      <xdr:rowOff>47625</xdr:rowOff>
    </xdr:from>
    <xdr:to>
      <xdr:col>30</xdr:col>
      <xdr:colOff>314325</xdr:colOff>
      <xdr:row>36</xdr:row>
      <xdr:rowOff>152400</xdr:rowOff>
    </xdr:to>
    <xdr:graphicFrame macro="">
      <xdr:nvGraphicFramePr>
        <xdr:cNvPr id="512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9</xdr:row>
      <xdr:rowOff>28575</xdr:rowOff>
    </xdr:from>
    <xdr:to>
      <xdr:col>10</xdr:col>
      <xdr:colOff>647700</xdr:colOff>
      <xdr:row>19</xdr:row>
      <xdr:rowOff>152400</xdr:rowOff>
    </xdr:to>
    <xdr:graphicFrame macro="">
      <xdr:nvGraphicFramePr>
        <xdr:cNvPr id="614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9</xdr:row>
      <xdr:rowOff>85725</xdr:rowOff>
    </xdr:from>
    <xdr:to>
      <xdr:col>13</xdr:col>
      <xdr:colOff>676275</xdr:colOff>
      <xdr:row>20</xdr:row>
      <xdr:rowOff>0</xdr:rowOff>
    </xdr:to>
    <xdr:graphicFrame macro="">
      <xdr:nvGraphicFramePr>
        <xdr:cNvPr id="614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28575</xdr:colOff>
      <xdr:row>9</xdr:row>
      <xdr:rowOff>85725</xdr:rowOff>
    </xdr:from>
    <xdr:to>
      <xdr:col>16</xdr:col>
      <xdr:colOff>723900</xdr:colOff>
      <xdr:row>19</xdr:row>
      <xdr:rowOff>142875</xdr:rowOff>
    </xdr:to>
    <xdr:graphicFrame macro="">
      <xdr:nvGraphicFramePr>
        <xdr:cNvPr id="6150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14</xdr:row>
      <xdr:rowOff>19050</xdr:rowOff>
    </xdr:from>
    <xdr:to>
      <xdr:col>2</xdr:col>
      <xdr:colOff>609600</xdr:colOff>
      <xdr:row>24</xdr:row>
      <xdr:rowOff>114300</xdr:rowOff>
    </xdr:to>
    <xdr:graphicFrame macro="">
      <xdr:nvGraphicFramePr>
        <xdr:cNvPr id="717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9525</xdr:colOff>
      <xdr:row>14</xdr:row>
      <xdr:rowOff>0</xdr:rowOff>
    </xdr:from>
    <xdr:to>
      <xdr:col>5</xdr:col>
      <xdr:colOff>561975</xdr:colOff>
      <xdr:row>24</xdr:row>
      <xdr:rowOff>104775</xdr:rowOff>
    </xdr:to>
    <xdr:graphicFrame macro="">
      <xdr:nvGraphicFramePr>
        <xdr:cNvPr id="717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14</xdr:row>
      <xdr:rowOff>19050</xdr:rowOff>
    </xdr:from>
    <xdr:to>
      <xdr:col>8</xdr:col>
      <xdr:colOff>695325</xdr:colOff>
      <xdr:row>24</xdr:row>
      <xdr:rowOff>133350</xdr:rowOff>
    </xdr:to>
    <xdr:graphicFrame macro="">
      <xdr:nvGraphicFramePr>
        <xdr:cNvPr id="717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16</xdr:row>
      <xdr:rowOff>142875</xdr:rowOff>
    </xdr:from>
    <xdr:to>
      <xdr:col>40</xdr:col>
      <xdr:colOff>409575</xdr:colOff>
      <xdr:row>34</xdr:row>
      <xdr:rowOff>133350</xdr:rowOff>
    </xdr:to>
    <xdr:graphicFrame macro="">
      <xdr:nvGraphicFramePr>
        <xdr:cNvPr id="819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38100</xdr:colOff>
      <xdr:row>36</xdr:row>
      <xdr:rowOff>142875</xdr:rowOff>
    </xdr:from>
    <xdr:to>
      <xdr:col>40</xdr:col>
      <xdr:colOff>447675</xdr:colOff>
      <xdr:row>51</xdr:row>
      <xdr:rowOff>123825</xdr:rowOff>
    </xdr:to>
    <xdr:graphicFrame macro="">
      <xdr:nvGraphicFramePr>
        <xdr:cNvPr id="819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752475</xdr:colOff>
      <xdr:row>40</xdr:row>
      <xdr:rowOff>95250</xdr:rowOff>
    </xdr:from>
    <xdr:to>
      <xdr:col>16</xdr:col>
      <xdr:colOff>752475</xdr:colOff>
      <xdr:row>59</xdr:row>
      <xdr:rowOff>0</xdr:rowOff>
    </xdr:to>
    <xdr:graphicFrame macro="">
      <xdr:nvGraphicFramePr>
        <xdr:cNvPr id="921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57150</xdr:colOff>
      <xdr:row>59</xdr:row>
      <xdr:rowOff>76200</xdr:rowOff>
    </xdr:from>
    <xdr:to>
      <xdr:col>17</xdr:col>
      <xdr:colOff>57150</xdr:colOff>
      <xdr:row>74</xdr:row>
      <xdr:rowOff>0</xdr:rowOff>
    </xdr:to>
    <xdr:graphicFrame macro="">
      <xdr:nvGraphicFramePr>
        <xdr:cNvPr id="921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752475</xdr:colOff>
      <xdr:row>26</xdr:row>
      <xdr:rowOff>9525</xdr:rowOff>
    </xdr:from>
    <xdr:to>
      <xdr:col>16</xdr:col>
      <xdr:colOff>742950</xdr:colOff>
      <xdr:row>39</xdr:row>
      <xdr:rowOff>0</xdr:rowOff>
    </xdr:to>
    <xdr:graphicFrame macro="">
      <xdr:nvGraphicFramePr>
        <xdr:cNvPr id="922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0</xdr:row>
      <xdr:rowOff>9525</xdr:rowOff>
    </xdr:from>
    <xdr:to>
      <xdr:col>5</xdr:col>
      <xdr:colOff>742950</xdr:colOff>
      <xdr:row>13</xdr:row>
      <xdr:rowOff>0</xdr:rowOff>
    </xdr:to>
    <xdr:graphicFrame macro="">
      <xdr:nvGraphicFramePr>
        <xdr:cNvPr id="1024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9525</xdr:colOff>
      <xdr:row>15</xdr:row>
      <xdr:rowOff>19050</xdr:rowOff>
    </xdr:from>
    <xdr:to>
      <xdr:col>6</xdr:col>
      <xdr:colOff>9525</xdr:colOff>
      <xdr:row>28</xdr:row>
      <xdr:rowOff>0</xdr:rowOff>
    </xdr:to>
    <xdr:graphicFrame macro="">
      <xdr:nvGraphicFramePr>
        <xdr:cNvPr id="1024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30</xdr:row>
      <xdr:rowOff>28575</xdr:rowOff>
    </xdr:from>
    <xdr:to>
      <xdr:col>6</xdr:col>
      <xdr:colOff>19050</xdr:colOff>
      <xdr:row>43</xdr:row>
      <xdr:rowOff>9525</xdr:rowOff>
    </xdr:to>
    <xdr:graphicFrame macro="">
      <xdr:nvGraphicFramePr>
        <xdr:cNvPr id="1024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982"/>
  <sheetViews>
    <sheetView zoomScale="50" workbookViewId="0"/>
  </sheetViews>
  <sheetFormatPr baseColWidth="10" defaultRowHeight="12.75"/>
  <sheetData>
    <row r="1" spans="1:16">
      <c r="A1" t="s">
        <v>0</v>
      </c>
    </row>
    <row r="2" spans="1:16">
      <c r="A2" t="s">
        <v>1</v>
      </c>
    </row>
    <row r="3" spans="1:16">
      <c r="A3" t="s">
        <v>2</v>
      </c>
      <c r="E3" s="9" t="s">
        <v>3</v>
      </c>
    </row>
    <row r="4" spans="1:16">
      <c r="A4" s="8" t="s">
        <v>4</v>
      </c>
      <c r="B4" s="5"/>
      <c r="C4" s="5"/>
      <c r="D4" s="5"/>
    </row>
    <row r="5" spans="1:16">
      <c r="D5" s="7"/>
    </row>
    <row r="6" spans="1:16">
      <c r="P6" s="12"/>
    </row>
    <row r="7" spans="1:16">
      <c r="A7" s="10" t="s">
        <v>5</v>
      </c>
      <c r="D7" t="s">
        <v>6</v>
      </c>
      <c r="E7" t="s">
        <v>6</v>
      </c>
      <c r="F7" t="s">
        <v>7</v>
      </c>
      <c r="G7" t="s">
        <v>7</v>
      </c>
      <c r="I7" t="s">
        <v>8</v>
      </c>
      <c r="J7" t="s">
        <v>9</v>
      </c>
      <c r="L7" t="s">
        <v>7</v>
      </c>
      <c r="M7" t="s">
        <v>7</v>
      </c>
    </row>
    <row r="8" spans="1:16">
      <c r="A8" t="s">
        <v>10</v>
      </c>
      <c r="B8" t="s">
        <v>11</v>
      </c>
      <c r="C8" t="s">
        <v>12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 t="s">
        <v>18</v>
      </c>
      <c r="J8" t="s">
        <v>18</v>
      </c>
      <c r="K8" t="s">
        <v>19</v>
      </c>
      <c r="L8" t="s">
        <v>20</v>
      </c>
      <c r="M8" t="s">
        <v>20</v>
      </c>
    </row>
    <row r="9" spans="1:16">
      <c r="A9" s="1">
        <v>1</v>
      </c>
      <c r="B9" s="1">
        <v>5.92</v>
      </c>
      <c r="C9" s="1">
        <v>2.85</v>
      </c>
      <c r="D9" s="1">
        <v>57.98</v>
      </c>
      <c r="E9" s="3">
        <f t="shared" ref="E9:E10" si="0">((25*3600)/D9)/1000</f>
        <v>1.5522593997930321</v>
      </c>
      <c r="F9" s="1">
        <f>(B9-C9)*E9</f>
        <v>4.7654363573646084</v>
      </c>
      <c r="G9" s="1">
        <f>(F9-F18)</f>
        <v>2.3085917166580643</v>
      </c>
      <c r="H9" s="1">
        <v>1.327</v>
      </c>
      <c r="I9" s="1">
        <f>G9/H9</f>
        <v>1.7397073976323016</v>
      </c>
      <c r="J9" s="1"/>
      <c r="K9" s="3">
        <v>0.32390000000000002</v>
      </c>
      <c r="L9">
        <f t="shared" ref="L9:L17" si="1">+G9/K9</f>
        <v>7.1274829165114673</v>
      </c>
    </row>
    <row r="10" spans="1:16">
      <c r="A10">
        <v>2</v>
      </c>
      <c r="B10">
        <v>5.92</v>
      </c>
      <c r="C10">
        <v>3.14</v>
      </c>
      <c r="D10">
        <v>47.59</v>
      </c>
      <c r="E10" s="3">
        <f t="shared" si="0"/>
        <v>1.8911536036982559</v>
      </c>
      <c r="F10">
        <f t="shared" ref="F10:F18" si="2">(B10-C10)*E10</f>
        <v>5.2574070182811514</v>
      </c>
      <c r="G10">
        <f>(F10-F18)</f>
        <v>2.8005623775746074</v>
      </c>
      <c r="H10">
        <v>1.3788</v>
      </c>
      <c r="I10">
        <f t="shared" ref="I10:I17" si="3">G10/H10</f>
        <v>2.0311592526650766</v>
      </c>
      <c r="J10">
        <v>2.0311592526650766</v>
      </c>
      <c r="K10">
        <v>0.34870000000000001</v>
      </c>
      <c r="L10">
        <f t="shared" si="1"/>
        <v>8.0314378479340611</v>
      </c>
      <c r="M10">
        <v>8.0314378479340611</v>
      </c>
    </row>
    <row r="11" spans="1:16">
      <c r="A11">
        <v>3</v>
      </c>
      <c r="B11">
        <v>5.92</v>
      </c>
      <c r="C11">
        <v>3.28</v>
      </c>
      <c r="D11">
        <v>48.86</v>
      </c>
      <c r="E11" s="3">
        <f t="shared" ref="E11:E18" si="4">((25*3600)/D11)/1000</f>
        <v>1.8419975440032748</v>
      </c>
      <c r="F11">
        <f t="shared" si="2"/>
        <v>4.8628735161686452</v>
      </c>
      <c r="G11">
        <f>(F11-F18)</f>
        <v>2.4060288754621011</v>
      </c>
      <c r="H11">
        <v>1.6677</v>
      </c>
      <c r="I11">
        <f t="shared" si="3"/>
        <v>1.4427228371182474</v>
      </c>
      <c r="J11">
        <v>1.4427228371182474</v>
      </c>
      <c r="K11">
        <v>0.43030000000000002</v>
      </c>
      <c r="L11">
        <f t="shared" si="1"/>
        <v>5.5915149325170832</v>
      </c>
      <c r="M11">
        <v>5.5915149325170832</v>
      </c>
    </row>
    <row r="12" spans="1:16">
      <c r="A12">
        <v>4</v>
      </c>
      <c r="B12">
        <v>5.92</v>
      </c>
      <c r="C12">
        <v>3.17</v>
      </c>
      <c r="D12">
        <v>49.59</v>
      </c>
      <c r="E12" s="3">
        <f t="shared" si="4"/>
        <v>1.8148820326678765</v>
      </c>
      <c r="F12">
        <f t="shared" si="2"/>
        <v>4.9909255898366602</v>
      </c>
      <c r="G12">
        <f>(F12-F18)</f>
        <v>2.5340809491301162</v>
      </c>
      <c r="H12">
        <v>1.276</v>
      </c>
      <c r="I12">
        <f t="shared" si="3"/>
        <v>1.9859568566850441</v>
      </c>
      <c r="J12">
        <v>1.9859568566850441</v>
      </c>
      <c r="K12">
        <v>0.32</v>
      </c>
      <c r="L12">
        <f t="shared" si="1"/>
        <v>7.9190029660316128</v>
      </c>
      <c r="M12">
        <v>7.9190029660316128</v>
      </c>
    </row>
    <row r="13" spans="1:16">
      <c r="A13">
        <v>5</v>
      </c>
      <c r="B13">
        <v>5.92</v>
      </c>
      <c r="C13">
        <v>3.93</v>
      </c>
      <c r="D13">
        <v>62.41</v>
      </c>
      <c r="E13" s="3">
        <f t="shared" si="4"/>
        <v>1.4420765902900177</v>
      </c>
      <c r="F13">
        <f t="shared" si="2"/>
        <v>2.8697324146771348</v>
      </c>
      <c r="G13">
        <f>(F13-F18)</f>
        <v>0.41288777397059073</v>
      </c>
      <c r="H13">
        <v>1.6613</v>
      </c>
      <c r="I13">
        <f t="shared" si="3"/>
        <v>0.24853294045060539</v>
      </c>
      <c r="J13">
        <v>0.24853294045060539</v>
      </c>
      <c r="K13">
        <v>0.39960000000000001</v>
      </c>
      <c r="L13">
        <f t="shared" si="1"/>
        <v>1.0332526876140908</v>
      </c>
      <c r="M13">
        <v>1.0332526876140908</v>
      </c>
    </row>
    <row r="14" spans="1:16">
      <c r="A14" s="1">
        <v>6</v>
      </c>
      <c r="B14" s="1">
        <v>5.92</v>
      </c>
      <c r="C14" s="1">
        <v>3.43</v>
      </c>
      <c r="D14" s="1">
        <v>48.24</v>
      </c>
      <c r="E14" s="3">
        <f t="shared" si="4"/>
        <v>1.8656716417910448</v>
      </c>
      <c r="F14" s="1">
        <f t="shared" si="2"/>
        <v>4.6455223880597014</v>
      </c>
      <c r="G14" s="1">
        <f>(F14-F18)</f>
        <v>2.1886777473531573</v>
      </c>
      <c r="H14" s="1">
        <v>0.76519999999999999</v>
      </c>
      <c r="I14" s="1">
        <f t="shared" si="3"/>
        <v>2.8602688804928875</v>
      </c>
      <c r="J14" s="1"/>
      <c r="K14" s="3">
        <v>0.1779</v>
      </c>
      <c r="L14">
        <f t="shared" si="1"/>
        <v>12.302854116656309</v>
      </c>
    </row>
    <row r="15" spans="1:16">
      <c r="A15">
        <v>7</v>
      </c>
      <c r="B15">
        <v>5.92</v>
      </c>
      <c r="C15">
        <v>3.8</v>
      </c>
      <c r="D15">
        <v>47.06</v>
      </c>
      <c r="E15" s="3">
        <f t="shared" si="4"/>
        <v>1.9124521886952826</v>
      </c>
      <c r="F15">
        <f t="shared" si="2"/>
        <v>4.0543986400339991</v>
      </c>
      <c r="G15">
        <f>(F15-F18)</f>
        <v>1.597553999327455</v>
      </c>
      <c r="H15">
        <v>1.1981999999999999</v>
      </c>
      <c r="I15">
        <f t="shared" si="3"/>
        <v>1.3332949418523243</v>
      </c>
      <c r="J15">
        <v>1.3332949418523243</v>
      </c>
      <c r="K15">
        <v>0.2893</v>
      </c>
      <c r="L15">
        <f t="shared" si="1"/>
        <v>5.5221361884806601</v>
      </c>
      <c r="M15">
        <v>5.5221361884806601</v>
      </c>
    </row>
    <row r="16" spans="1:16">
      <c r="A16">
        <v>8</v>
      </c>
      <c r="B16">
        <v>5.92</v>
      </c>
      <c r="C16">
        <v>3.73</v>
      </c>
      <c r="D16">
        <v>59.84</v>
      </c>
      <c r="E16" s="3">
        <f t="shared" si="4"/>
        <v>1.5040106951871657</v>
      </c>
      <c r="F16">
        <f t="shared" si="2"/>
        <v>3.2937834224598928</v>
      </c>
      <c r="G16">
        <f>(F16-F18)</f>
        <v>0.83693878175334868</v>
      </c>
      <c r="H16">
        <v>0.98519999999999996</v>
      </c>
      <c r="I16">
        <f t="shared" si="3"/>
        <v>0.84951155273380907</v>
      </c>
      <c r="J16">
        <v>0.84951155273380907</v>
      </c>
      <c r="K16">
        <v>0.2334</v>
      </c>
      <c r="L16">
        <f t="shared" si="1"/>
        <v>3.5858559629535076</v>
      </c>
      <c r="M16">
        <v>3.5858559629535076</v>
      </c>
    </row>
    <row r="17" spans="1:13">
      <c r="A17" s="1">
        <v>9</v>
      </c>
      <c r="B17" s="1">
        <v>5.92</v>
      </c>
      <c r="C17" s="1">
        <v>4.1399999999999997</v>
      </c>
      <c r="D17" s="1">
        <v>56.67</v>
      </c>
      <c r="E17" s="3">
        <f t="shared" si="4"/>
        <v>1.5881418740074114</v>
      </c>
      <c r="F17" s="1">
        <f t="shared" si="2"/>
        <v>2.8268925357331924</v>
      </c>
      <c r="G17" s="1">
        <f>(F17-F18)</f>
        <v>0.37004789502664837</v>
      </c>
      <c r="H17" s="1">
        <v>1.5403</v>
      </c>
      <c r="I17" s="1">
        <f t="shared" si="3"/>
        <v>0.24024404013935491</v>
      </c>
      <c r="J17" s="1" t="s">
        <v>21</v>
      </c>
      <c r="K17" s="3">
        <v>0.36609999999999998</v>
      </c>
      <c r="L17">
        <f t="shared" si="1"/>
        <v>1.0107836520804381</v>
      </c>
    </row>
    <row r="18" spans="1:13">
      <c r="A18" t="s">
        <v>22</v>
      </c>
      <c r="B18">
        <v>5.92</v>
      </c>
      <c r="C18">
        <v>4.5599999999999996</v>
      </c>
      <c r="D18">
        <v>49.82</v>
      </c>
      <c r="E18" s="3">
        <f t="shared" si="4"/>
        <v>1.8065034122842232</v>
      </c>
      <c r="F18">
        <f t="shared" si="2"/>
        <v>2.4568446407065441</v>
      </c>
    </row>
    <row r="19" spans="1:13">
      <c r="H19" t="s">
        <v>23</v>
      </c>
      <c r="I19" s="4">
        <f t="shared" ref="I19:J19" si="5">AVERAGE(I9:I17)</f>
        <v>1.4145998555299613</v>
      </c>
      <c r="J19" s="4">
        <f t="shared" si="5"/>
        <v>1.3151963969175178</v>
      </c>
      <c r="L19" s="4">
        <f t="shared" ref="L19:M19" si="6">AVERAGE(L9:L17)</f>
        <v>5.7915912523088036</v>
      </c>
      <c r="M19" s="4">
        <f t="shared" si="6"/>
        <v>5.2805334309218361</v>
      </c>
    </row>
    <row r="20" spans="1:13" ht="12.75" customHeight="1">
      <c r="H20" t="s">
        <v>24</v>
      </c>
      <c r="I20" s="4">
        <f t="shared" ref="I20:J20" si="7">+STDEV(I9:I17)</f>
        <v>0.86369829579377932</v>
      </c>
      <c r="J20" s="4">
        <f t="shared" si="7"/>
        <v>0.68319049450956437</v>
      </c>
      <c r="L20" s="4">
        <f t="shared" ref="L20:M20" si="8">+STDEV(L9:L17)</f>
        <v>3.6090122599069545</v>
      </c>
      <c r="M20" s="4">
        <f t="shared" si="8"/>
        <v>2.6681605431063007</v>
      </c>
    </row>
    <row r="21" spans="1:13" ht="12.75" customHeight="1">
      <c r="A21" s="4" t="s">
        <v>25</v>
      </c>
      <c r="H21" t="s">
        <v>26</v>
      </c>
      <c r="I21" s="4">
        <f>+I20/3</f>
        <v>0.28789943193125977</v>
      </c>
      <c r="J21" s="4">
        <f>+J20/2.44</f>
        <v>0.27999610430719851</v>
      </c>
      <c r="L21" s="4">
        <f t="shared" ref="L21:M21" si="9">+L20/2.44</f>
        <v>1.4791033852077682</v>
      </c>
      <c r="M21" s="4">
        <f t="shared" si="9"/>
        <v>1.0935084193058611</v>
      </c>
    </row>
    <row r="22" spans="1:13">
      <c r="I22" s="4">
        <f t="shared" ref="I22:J22" si="10">+(I21/I19)*100</f>
        <v>20.352004901301367</v>
      </c>
      <c r="J22" s="4">
        <f t="shared" si="10"/>
        <v>21.289299831069901</v>
      </c>
      <c r="L22" s="4">
        <f t="shared" ref="L22:M22" si="11">+(L21/L19)*100</f>
        <v>25.53880826134143</v>
      </c>
      <c r="M22" s="4">
        <f t="shared" si="11"/>
        <v>20.708294599603825</v>
      </c>
    </row>
    <row r="23" spans="1:13">
      <c r="D23" t="s">
        <v>6</v>
      </c>
      <c r="E23" t="s">
        <v>6</v>
      </c>
      <c r="F23" t="s">
        <v>7</v>
      </c>
      <c r="G23" t="s">
        <v>7</v>
      </c>
      <c r="I23" t="s">
        <v>8</v>
      </c>
      <c r="J23" t="s">
        <v>9</v>
      </c>
      <c r="L23" t="s">
        <v>7</v>
      </c>
      <c r="M23" t="s">
        <v>7</v>
      </c>
    </row>
    <row r="24" spans="1:13">
      <c r="A24" t="s">
        <v>10</v>
      </c>
      <c r="B24" t="s">
        <v>11</v>
      </c>
      <c r="C24" t="s">
        <v>12</v>
      </c>
      <c r="D24" t="s">
        <v>13</v>
      </c>
      <c r="E24" t="s">
        <v>14</v>
      </c>
      <c r="F24" t="s">
        <v>15</v>
      </c>
      <c r="G24" t="s">
        <v>16</v>
      </c>
      <c r="H24" t="s">
        <v>17</v>
      </c>
      <c r="I24" t="s">
        <v>18</v>
      </c>
      <c r="J24" t="s">
        <v>18</v>
      </c>
      <c r="K24" t="s">
        <v>19</v>
      </c>
      <c r="L24" t="s">
        <v>20</v>
      </c>
      <c r="M24" t="s">
        <v>20</v>
      </c>
    </row>
    <row r="25" spans="1:13">
      <c r="A25" s="1">
        <v>1</v>
      </c>
      <c r="B25" s="1">
        <v>5.92</v>
      </c>
      <c r="C25" s="1">
        <v>2.88</v>
      </c>
      <c r="D25" s="1">
        <v>57.98</v>
      </c>
      <c r="E25" s="3">
        <f t="shared" ref="E25:E26" si="12">((25*3600)/D25)/1000</f>
        <v>1.5522593997930321</v>
      </c>
      <c r="F25" s="1">
        <f>(B25-C25)*E25</f>
        <v>4.7188685753708173</v>
      </c>
      <c r="G25" s="1">
        <f>(F25-F34)</f>
        <v>1.9729833886987986</v>
      </c>
      <c r="H25" s="1">
        <v>1.327</v>
      </c>
      <c r="I25" s="1">
        <f>G25/H25</f>
        <v>1.4867998407677459</v>
      </c>
      <c r="J25" s="1"/>
      <c r="K25" s="3">
        <v>0.32390000000000002</v>
      </c>
      <c r="L25">
        <f t="shared" ref="L25:L32" si="13">+G25/K25</f>
        <v>6.0913349450410577</v>
      </c>
    </row>
    <row r="26" spans="1:13">
      <c r="A26">
        <v>2</v>
      </c>
      <c r="B26">
        <v>5.92</v>
      </c>
      <c r="C26">
        <v>2.5499999999999998</v>
      </c>
      <c r="D26">
        <v>47.59</v>
      </c>
      <c r="E26" s="3">
        <f t="shared" si="12"/>
        <v>1.8911536036982559</v>
      </c>
      <c r="F26">
        <f t="shared" ref="F26:F34" si="14">(B26-C26)*E26</f>
        <v>6.3731876444631226</v>
      </c>
      <c r="G26">
        <f>(F26-F34)</f>
        <v>3.6273024577911039</v>
      </c>
      <c r="H26">
        <v>1.3788</v>
      </c>
      <c r="I26">
        <f t="shared" ref="I26:I33" si="15">G26/H26</f>
        <v>2.6307676659349464</v>
      </c>
      <c r="J26">
        <v>2.6307676659349464</v>
      </c>
      <c r="K26">
        <v>0.34870000000000001</v>
      </c>
      <c r="L26">
        <f t="shared" si="13"/>
        <v>10.402358640066257</v>
      </c>
      <c r="M26">
        <v>10.402358640066257</v>
      </c>
    </row>
    <row r="27" spans="1:13">
      <c r="A27">
        <v>3</v>
      </c>
      <c r="B27">
        <v>5.92</v>
      </c>
      <c r="C27">
        <v>3.16</v>
      </c>
      <c r="D27">
        <v>48.86</v>
      </c>
      <c r="E27" s="3">
        <f t="shared" ref="E27:E34" si="16">((25*3600)/D27)/1000</f>
        <v>1.8419975440032748</v>
      </c>
      <c r="F27">
        <f t="shared" si="14"/>
        <v>5.0839132214490377</v>
      </c>
      <c r="G27">
        <f>(F27-F34)</f>
        <v>2.338028034777019</v>
      </c>
      <c r="H27">
        <v>1.6677</v>
      </c>
      <c r="I27">
        <f t="shared" si="15"/>
        <v>1.401947613345937</v>
      </c>
      <c r="J27">
        <v>1.401947613345937</v>
      </c>
      <c r="K27">
        <v>0.43030000000000002</v>
      </c>
      <c r="L27">
        <f t="shared" si="13"/>
        <v>5.4334836969022051</v>
      </c>
      <c r="M27">
        <v>5.4334836969022051</v>
      </c>
    </row>
    <row r="28" spans="1:13" s="1" customFormat="1">
      <c r="A28" s="1">
        <v>4</v>
      </c>
      <c r="B28" s="1">
        <v>5.92</v>
      </c>
      <c r="C28" s="1">
        <v>3.1</v>
      </c>
      <c r="D28" s="1">
        <v>49.59</v>
      </c>
      <c r="E28" s="3">
        <f t="shared" si="16"/>
        <v>1.8148820326678765</v>
      </c>
      <c r="F28" s="1">
        <f t="shared" si="14"/>
        <v>5.1179673321234116</v>
      </c>
      <c r="G28" s="1">
        <f>(F28-F34)</f>
        <v>2.372082145451393</v>
      </c>
      <c r="H28" s="1">
        <v>1.276</v>
      </c>
      <c r="I28" s="1">
        <f t="shared" si="15"/>
        <v>1.8589985465920007</v>
      </c>
      <c r="K28" s="3">
        <v>0.32</v>
      </c>
      <c r="L28">
        <f t="shared" si="13"/>
        <v>7.4127567045356031</v>
      </c>
      <c r="M28"/>
    </row>
    <row r="29" spans="1:13">
      <c r="A29">
        <v>5</v>
      </c>
      <c r="B29">
        <v>5.92</v>
      </c>
      <c r="C29">
        <v>3</v>
      </c>
      <c r="D29">
        <v>62.41</v>
      </c>
      <c r="E29" s="3">
        <f t="shared" si="16"/>
        <v>1.4420765902900177</v>
      </c>
      <c r="F29">
        <f t="shared" si="14"/>
        <v>4.2108636436468512</v>
      </c>
      <c r="G29">
        <f>(F29-F34)</f>
        <v>1.4649784569748325</v>
      </c>
      <c r="H29">
        <v>1.6613</v>
      </c>
      <c r="I29">
        <f t="shared" si="15"/>
        <v>0.88182655569423496</v>
      </c>
      <c r="J29">
        <v>0.88182655569423496</v>
      </c>
      <c r="K29">
        <v>0.39960000000000001</v>
      </c>
      <c r="L29">
        <f t="shared" si="13"/>
        <v>3.666112254691773</v>
      </c>
      <c r="M29">
        <v>3.666112254691773</v>
      </c>
    </row>
    <row r="30" spans="1:13">
      <c r="A30" s="1">
        <v>6</v>
      </c>
      <c r="B30" s="1">
        <v>5.92</v>
      </c>
      <c r="C30" s="1">
        <v>3.47</v>
      </c>
      <c r="D30" s="1">
        <v>48.24</v>
      </c>
      <c r="E30" s="3">
        <f t="shared" si="16"/>
        <v>1.8656716417910448</v>
      </c>
      <c r="F30" s="1">
        <f t="shared" si="14"/>
        <v>4.5708955223880592</v>
      </c>
      <c r="G30" s="1">
        <f>(F30-F34)</f>
        <v>1.8250103357160405</v>
      </c>
      <c r="H30" s="1">
        <v>0.76519999999999999</v>
      </c>
      <c r="I30" s="1">
        <f t="shared" si="15"/>
        <v>2.38501089351286</v>
      </c>
      <c r="J30">
        <v>2.38501089351286</v>
      </c>
      <c r="K30" s="3">
        <v>0.1779</v>
      </c>
      <c r="L30">
        <f t="shared" si="13"/>
        <v>10.258630330050819</v>
      </c>
      <c r="M30">
        <v>10.258630330050819</v>
      </c>
    </row>
    <row r="31" spans="1:13">
      <c r="A31">
        <v>7</v>
      </c>
      <c r="B31">
        <v>5.92</v>
      </c>
      <c r="C31">
        <v>3.57</v>
      </c>
      <c r="D31">
        <v>47.06</v>
      </c>
      <c r="E31" s="3">
        <f t="shared" si="16"/>
        <v>1.9124521886952826</v>
      </c>
      <c r="F31">
        <f t="shared" si="14"/>
        <v>4.4942626434339141</v>
      </c>
      <c r="G31">
        <f>(F31-F34)</f>
        <v>1.7483774567618955</v>
      </c>
      <c r="H31">
        <v>1.1981999999999999</v>
      </c>
      <c r="I31">
        <f t="shared" si="15"/>
        <v>1.4591699689216289</v>
      </c>
      <c r="J31">
        <v>1.4591699689216289</v>
      </c>
      <c r="K31">
        <v>0.2893</v>
      </c>
      <c r="L31">
        <f t="shared" si="13"/>
        <v>6.0434754813753733</v>
      </c>
      <c r="M31">
        <v>6.0434754813753733</v>
      </c>
    </row>
    <row r="32" spans="1:13">
      <c r="A32">
        <v>8</v>
      </c>
      <c r="B32">
        <v>5.92</v>
      </c>
      <c r="C32">
        <v>3.58</v>
      </c>
      <c r="D32">
        <v>59.84</v>
      </c>
      <c r="E32" s="3">
        <f t="shared" si="16"/>
        <v>1.5040106951871657</v>
      </c>
      <c r="F32">
        <f t="shared" si="14"/>
        <v>3.5193850267379676</v>
      </c>
      <c r="G32">
        <f>(F32-F34)</f>
        <v>0.77349984006594896</v>
      </c>
      <c r="H32">
        <v>0.98519999999999996</v>
      </c>
      <c r="I32">
        <f t="shared" si="15"/>
        <v>0.78511961029836475</v>
      </c>
      <c r="J32">
        <v>0.78511961029836475</v>
      </c>
      <c r="K32">
        <v>0.2334</v>
      </c>
      <c r="L32">
        <f t="shared" si="13"/>
        <v>3.3140524424419406</v>
      </c>
      <c r="M32">
        <v>3.3140524424419406</v>
      </c>
    </row>
    <row r="33" spans="1:13">
      <c r="A33" s="1">
        <v>9</v>
      </c>
      <c r="B33" s="1">
        <v>5.92</v>
      </c>
      <c r="C33" s="1">
        <v>4.0199999999999996</v>
      </c>
      <c r="D33" s="1">
        <v>56.67</v>
      </c>
      <c r="E33" s="3">
        <f t="shared" si="16"/>
        <v>1.5881418740074114</v>
      </c>
      <c r="F33" s="1">
        <f t="shared" si="14"/>
        <v>3.017469560614082</v>
      </c>
      <c r="G33" s="1">
        <f>(F33-F34)</f>
        <v>0.27158437394206336</v>
      </c>
      <c r="H33" s="1">
        <v>1.5403</v>
      </c>
      <c r="I33" s="1">
        <f t="shared" si="15"/>
        <v>0.17631914168802398</v>
      </c>
      <c r="J33" s="1" t="s">
        <v>21</v>
      </c>
      <c r="K33" s="3">
        <v>0.36609999999999998</v>
      </c>
    </row>
    <row r="34" spans="1:13">
      <c r="A34" t="s">
        <v>22</v>
      </c>
      <c r="B34">
        <v>5.92</v>
      </c>
      <c r="C34">
        <v>4.4000000000000004</v>
      </c>
      <c r="D34">
        <v>49.82</v>
      </c>
      <c r="E34" s="3">
        <f t="shared" si="16"/>
        <v>1.8065034122842232</v>
      </c>
      <c r="F34">
        <f t="shared" si="14"/>
        <v>2.7458851866720186</v>
      </c>
    </row>
    <row r="35" spans="1:13">
      <c r="I35" s="4">
        <f>AVERAGE(I25:I33)</f>
        <v>1.4517733151950825</v>
      </c>
      <c r="J35" s="4">
        <f>AVERAGE(J26:J32)</f>
        <v>1.5906403846179951</v>
      </c>
      <c r="L35" s="4">
        <f t="shared" ref="L35:M35" si="17">AVERAGE(L25:L33)</f>
        <v>6.5777755618881288</v>
      </c>
      <c r="M35" s="4">
        <f t="shared" si="17"/>
        <v>6.5196854742547279</v>
      </c>
    </row>
    <row r="36" spans="1:13">
      <c r="J36" s="4">
        <f>+STDEV(J25:J33)</f>
        <v>0.7638140429200615</v>
      </c>
      <c r="L36" s="4">
        <f t="shared" ref="L36:M36" si="18">+STDEV(L25:L33)</f>
        <v>2.6681855202065163</v>
      </c>
      <c r="M36" s="4">
        <f t="shared" si="18"/>
        <v>3.126673409862152</v>
      </c>
    </row>
    <row r="37" spans="1:13">
      <c r="A37" t="s">
        <v>27</v>
      </c>
      <c r="J37" s="4">
        <f>+J36/2.24</f>
        <v>0.34098841201788455</v>
      </c>
      <c r="L37" s="4">
        <f t="shared" ref="L37:M37" si="19">+L36/2.44</f>
        <v>1.0935186558223429</v>
      </c>
      <c r="M37" s="4">
        <f t="shared" si="19"/>
        <v>1.2814235286320295</v>
      </c>
    </row>
    <row r="38" spans="1:13">
      <c r="J38" s="4">
        <f>+(J37/J35)*100</f>
        <v>21.437178089739977</v>
      </c>
      <c r="L38" s="4">
        <f t="shared" ref="L38:M38" si="20">+(L37/L35)*100</f>
        <v>16.624444624687861</v>
      </c>
      <c r="M38" s="4">
        <f t="shared" si="20"/>
        <v>19.654683246487597</v>
      </c>
    </row>
    <row r="39" spans="1:13">
      <c r="D39" t="s">
        <v>6</v>
      </c>
      <c r="E39" t="s">
        <v>6</v>
      </c>
      <c r="F39" t="s">
        <v>7</v>
      </c>
      <c r="G39" t="s">
        <v>7</v>
      </c>
      <c r="I39" t="s">
        <v>8</v>
      </c>
      <c r="J39" t="s">
        <v>9</v>
      </c>
      <c r="L39" t="s">
        <v>7</v>
      </c>
      <c r="M39" t="s">
        <v>7</v>
      </c>
    </row>
    <row r="40" spans="1:13">
      <c r="A40" t="s">
        <v>10</v>
      </c>
      <c r="B40" t="s">
        <v>11</v>
      </c>
      <c r="C40" t="s">
        <v>12</v>
      </c>
      <c r="D40" t="s">
        <v>13</v>
      </c>
      <c r="E40" t="s">
        <v>14</v>
      </c>
      <c r="F40" t="s">
        <v>15</v>
      </c>
      <c r="G40" t="s">
        <v>16</v>
      </c>
      <c r="H40" t="s">
        <v>17</v>
      </c>
      <c r="I40" t="s">
        <v>18</v>
      </c>
      <c r="J40" t="s">
        <v>18</v>
      </c>
      <c r="K40" t="s">
        <v>19</v>
      </c>
      <c r="L40" t="s">
        <v>20</v>
      </c>
      <c r="M40" t="s">
        <v>20</v>
      </c>
    </row>
    <row r="41" spans="1:13">
      <c r="A41" s="1">
        <v>1</v>
      </c>
      <c r="B41" s="1">
        <v>5.92</v>
      </c>
      <c r="C41" s="1">
        <v>2.75</v>
      </c>
      <c r="D41" s="1">
        <v>57.98</v>
      </c>
      <c r="E41" s="3">
        <f t="shared" ref="E41:E42" si="21">((25*3600)/D41)/1000</f>
        <v>1.5522593997930321</v>
      </c>
      <c r="F41" s="1">
        <f>(B41-C41)*E41</f>
        <v>4.9206622973439114</v>
      </c>
      <c r="G41" s="1">
        <f>(F41-F50)</f>
        <v>1.9941267694434694</v>
      </c>
      <c r="H41" s="1">
        <v>1.327</v>
      </c>
      <c r="I41" s="1">
        <f t="shared" ref="I41:I49" si="22">G41/H41</f>
        <v>1.5027330591133907</v>
      </c>
      <c r="J41" s="1"/>
      <c r="K41" s="3">
        <v>0.32390000000000002</v>
      </c>
      <c r="L41">
        <f t="shared" ref="L41:L49" si="23">+G41/K41</f>
        <v>6.1566124403935456</v>
      </c>
    </row>
    <row r="42" spans="1:13">
      <c r="A42">
        <v>2</v>
      </c>
      <c r="B42">
        <v>5.92</v>
      </c>
      <c r="C42">
        <v>2.92</v>
      </c>
      <c r="D42">
        <v>47.59</v>
      </c>
      <c r="E42" s="3">
        <f t="shared" si="21"/>
        <v>1.8911536036982559</v>
      </c>
      <c r="F42">
        <f t="shared" ref="F42:F50" si="24">(B42-C42)*E42</f>
        <v>5.6734608110947677</v>
      </c>
      <c r="G42">
        <f>(F42-F50)</f>
        <v>2.7469252831943258</v>
      </c>
      <c r="H42">
        <v>1.3788</v>
      </c>
      <c r="I42">
        <f t="shared" si="22"/>
        <v>1.9922579657632187</v>
      </c>
      <c r="J42">
        <v>1.9922579657632187</v>
      </c>
      <c r="K42">
        <v>0.34870000000000001</v>
      </c>
      <c r="L42">
        <f t="shared" si="23"/>
        <v>7.877617674775812</v>
      </c>
      <c r="M42">
        <v>7.877617674775812</v>
      </c>
    </row>
    <row r="43" spans="1:13">
      <c r="A43">
        <v>3</v>
      </c>
      <c r="B43">
        <v>5.92</v>
      </c>
      <c r="C43">
        <v>3.16</v>
      </c>
      <c r="D43">
        <v>48.86</v>
      </c>
      <c r="E43" s="3">
        <f t="shared" ref="E43:E50" si="25">((25*3600)/D43)/1000</f>
        <v>1.8419975440032748</v>
      </c>
      <c r="F43">
        <f t="shared" si="24"/>
        <v>5.0839132214490377</v>
      </c>
      <c r="G43">
        <f>(F43-F50)</f>
        <v>2.1573776935485958</v>
      </c>
      <c r="H43">
        <v>1.6677</v>
      </c>
      <c r="I43">
        <f t="shared" si="22"/>
        <v>1.2936245688964416</v>
      </c>
      <c r="J43">
        <v>1.2936245688964416</v>
      </c>
      <c r="K43">
        <v>0.43030000000000002</v>
      </c>
      <c r="L43">
        <f t="shared" si="23"/>
        <v>5.0136595248631091</v>
      </c>
      <c r="M43">
        <v>5.0136595248631091</v>
      </c>
    </row>
    <row r="44" spans="1:13" s="3" customFormat="1">
      <c r="A44" s="1">
        <v>4</v>
      </c>
      <c r="B44" s="1">
        <v>5.92</v>
      </c>
      <c r="C44" s="1">
        <v>2.99</v>
      </c>
      <c r="D44" s="1">
        <v>49.59</v>
      </c>
      <c r="E44" s="3">
        <f t="shared" si="25"/>
        <v>1.8148820326678765</v>
      </c>
      <c r="F44" s="1">
        <f t="shared" si="24"/>
        <v>5.3176043557168775</v>
      </c>
      <c r="G44" s="1">
        <f>(F44-F50)</f>
        <v>2.3910688278164356</v>
      </c>
      <c r="H44" s="1">
        <v>1.276</v>
      </c>
      <c r="I44" s="1">
        <f t="shared" si="22"/>
        <v>1.8738783917056705</v>
      </c>
      <c r="J44" s="1"/>
      <c r="K44" s="3">
        <v>0.32</v>
      </c>
      <c r="L44">
        <f t="shared" si="23"/>
        <v>7.4720900869263609</v>
      </c>
      <c r="M44"/>
    </row>
    <row r="45" spans="1:13">
      <c r="A45">
        <v>5</v>
      </c>
      <c r="B45">
        <v>5.92</v>
      </c>
      <c r="C45">
        <v>3.54</v>
      </c>
      <c r="D45">
        <v>62.41</v>
      </c>
      <c r="E45" s="3">
        <f t="shared" si="25"/>
        <v>1.4420765902900177</v>
      </c>
      <c r="F45">
        <f t="shared" si="24"/>
        <v>3.4321422848902419</v>
      </c>
      <c r="G45">
        <f>(F45-F50)</f>
        <v>0.50560675698979995</v>
      </c>
      <c r="H45">
        <v>1.6613</v>
      </c>
      <c r="I45">
        <f t="shared" si="22"/>
        <v>0.30434404200914944</v>
      </c>
      <c r="J45">
        <v>0.30434404200914944</v>
      </c>
      <c r="K45">
        <v>0.39960000000000001</v>
      </c>
      <c r="L45">
        <f t="shared" si="23"/>
        <v>1.2652821746491489</v>
      </c>
      <c r="M45">
        <v>1.2652821746491489</v>
      </c>
    </row>
    <row r="46" spans="1:13">
      <c r="A46" s="1">
        <v>6</v>
      </c>
      <c r="B46" s="1">
        <v>5.92</v>
      </c>
      <c r="C46" s="1">
        <v>3.36</v>
      </c>
      <c r="D46" s="1">
        <v>48.24</v>
      </c>
      <c r="E46" s="3">
        <f t="shared" si="25"/>
        <v>1.8656716417910448</v>
      </c>
      <c r="F46" s="1">
        <f t="shared" si="24"/>
        <v>4.7761194029850751</v>
      </c>
      <c r="G46" s="1">
        <f>(F46-F50)</f>
        <v>1.8495838750846332</v>
      </c>
      <c r="H46" s="1">
        <v>0.76519999999999999</v>
      </c>
      <c r="I46" s="1">
        <f t="shared" si="22"/>
        <v>2.4171247714122233</v>
      </c>
      <c r="J46" s="1"/>
      <c r="K46" s="3">
        <v>0.1779</v>
      </c>
      <c r="L46">
        <f t="shared" si="23"/>
        <v>10.396761523803447</v>
      </c>
      <c r="M46">
        <v>10.396761523803447</v>
      </c>
    </row>
    <row r="47" spans="1:13">
      <c r="A47">
        <v>7</v>
      </c>
      <c r="B47">
        <v>5.92</v>
      </c>
      <c r="C47">
        <v>3.62</v>
      </c>
      <c r="D47">
        <v>47.06</v>
      </c>
      <c r="E47" s="3">
        <f t="shared" si="25"/>
        <v>1.9124521886952826</v>
      </c>
      <c r="F47">
        <f t="shared" si="24"/>
        <v>4.3986400339991496</v>
      </c>
      <c r="G47">
        <f>(F47-F50)</f>
        <v>1.4721045060987077</v>
      </c>
      <c r="H47">
        <v>1.1981999999999999</v>
      </c>
      <c r="I47">
        <f t="shared" si="22"/>
        <v>1.2285966500573424</v>
      </c>
      <c r="J47">
        <v>1.2285966500573424</v>
      </c>
      <c r="K47">
        <v>0.2893</v>
      </c>
      <c r="L47">
        <f t="shared" si="23"/>
        <v>5.0885050331790795</v>
      </c>
      <c r="M47">
        <v>5.0885050331790795</v>
      </c>
    </row>
    <row r="48" spans="1:13">
      <c r="A48">
        <v>8</v>
      </c>
      <c r="B48">
        <v>5.92</v>
      </c>
      <c r="C48">
        <v>3.46</v>
      </c>
      <c r="D48">
        <v>59.84</v>
      </c>
      <c r="E48" s="3">
        <f t="shared" si="25"/>
        <v>1.5040106951871657</v>
      </c>
      <c r="F48">
        <f t="shared" si="24"/>
        <v>3.6998663101604277</v>
      </c>
      <c r="G48">
        <f>(F48-F50)</f>
        <v>0.77333078225998575</v>
      </c>
      <c r="H48">
        <v>0.98519999999999996</v>
      </c>
      <c r="I48">
        <f t="shared" si="22"/>
        <v>0.78494801285016824</v>
      </c>
      <c r="J48">
        <v>0.78494801285016824</v>
      </c>
      <c r="K48">
        <v>0.2334</v>
      </c>
      <c r="L48">
        <f t="shared" si="23"/>
        <v>3.3133281159382424</v>
      </c>
      <c r="M48">
        <v>3.3133281159382424</v>
      </c>
    </row>
    <row r="49" spans="1:13">
      <c r="A49" s="1">
        <v>9</v>
      </c>
      <c r="B49" s="1">
        <v>5.92</v>
      </c>
      <c r="C49" s="1">
        <v>4.0999999999999996</v>
      </c>
      <c r="D49" s="1">
        <v>56.67</v>
      </c>
      <c r="E49" s="3">
        <f t="shared" si="25"/>
        <v>1.5881418740074114</v>
      </c>
      <c r="F49" s="1">
        <f t="shared" si="24"/>
        <v>2.8904182106934893</v>
      </c>
      <c r="G49" s="1">
        <f>(F49-F50)</f>
        <v>-3.6117317206952659E-2</v>
      </c>
      <c r="H49" s="1">
        <v>1.5403</v>
      </c>
      <c r="I49">
        <f t="shared" si="22"/>
        <v>-2.3448235543045291E-2</v>
      </c>
      <c r="K49" s="3">
        <v>0.36609999999999998</v>
      </c>
      <c r="L49">
        <f t="shared" si="23"/>
        <v>-9.8654239844175526E-2</v>
      </c>
    </row>
    <row r="50" spans="1:13">
      <c r="A50" t="s">
        <v>22</v>
      </c>
      <c r="B50">
        <v>5.92</v>
      </c>
      <c r="C50">
        <v>4.3</v>
      </c>
      <c r="D50">
        <v>49.82</v>
      </c>
      <c r="E50" s="3">
        <f t="shared" si="25"/>
        <v>1.8065034122842232</v>
      </c>
      <c r="F50">
        <f t="shared" si="24"/>
        <v>2.9265355279004419</v>
      </c>
      <c r="K50" s="3"/>
    </row>
    <row r="51" spans="1:13">
      <c r="I51" s="4">
        <f t="shared" ref="I51:J51" si="26">AVERAGE(I41:I48)</f>
        <v>1.4246884327259508</v>
      </c>
      <c r="J51" s="4">
        <f t="shared" si="26"/>
        <v>1.1207542479152641</v>
      </c>
      <c r="L51" s="4">
        <f t="shared" ref="L51:M51" si="27">AVERAGE(L41:L49)</f>
        <v>5.1650224816316195</v>
      </c>
      <c r="M51" s="4">
        <f t="shared" si="27"/>
        <v>5.4925256745348063</v>
      </c>
    </row>
    <row r="52" spans="1:13">
      <c r="J52" s="4">
        <f>+STDEV(J41:J49)</f>
        <v>0.62855475370387892</v>
      </c>
      <c r="L52" s="4">
        <f t="shared" ref="L52:M52" si="28">+STDEV(L41:L49)</f>
        <v>3.3054289140673889</v>
      </c>
      <c r="M52" s="4">
        <f t="shared" si="28"/>
        <v>3.2481141663903075</v>
      </c>
    </row>
    <row r="53" spans="1:13">
      <c r="A53" t="s">
        <v>28</v>
      </c>
      <c r="J53" s="4">
        <f>+J52/2.24</f>
        <v>0.28060480076066019</v>
      </c>
      <c r="L53" s="4">
        <f t="shared" ref="L53:M53" si="29">+L52/2.44</f>
        <v>1.3546839811751594</v>
      </c>
      <c r="M53" s="4">
        <f t="shared" si="29"/>
        <v>1.3311943304878309</v>
      </c>
    </row>
    <row r="54" spans="1:13">
      <c r="J54" s="4">
        <f>+(J53/J51)*100</f>
        <v>25.037139166112322</v>
      </c>
      <c r="L54" s="4">
        <f t="shared" ref="L54:M54" si="30">+(L53/L51)*100</f>
        <v>26.228036489537558</v>
      </c>
      <c r="M54" s="4">
        <f t="shared" si="30"/>
        <v>24.236469875046645</v>
      </c>
    </row>
    <row r="55" spans="1:13">
      <c r="D55" t="s">
        <v>6</v>
      </c>
      <c r="E55" t="s">
        <v>6</v>
      </c>
      <c r="F55" t="s">
        <v>7</v>
      </c>
      <c r="G55" t="s">
        <v>7</v>
      </c>
      <c r="I55" t="s">
        <v>8</v>
      </c>
      <c r="J55" t="s">
        <v>9</v>
      </c>
      <c r="L55" t="s">
        <v>7</v>
      </c>
      <c r="M55" t="s">
        <v>7</v>
      </c>
    </row>
    <row r="56" spans="1:13">
      <c r="A56" t="s">
        <v>10</v>
      </c>
      <c r="B56" t="s">
        <v>11</v>
      </c>
      <c r="C56" t="s">
        <v>12</v>
      </c>
      <c r="D56" t="s">
        <v>13</v>
      </c>
      <c r="E56" t="s">
        <v>14</v>
      </c>
      <c r="F56" t="s">
        <v>15</v>
      </c>
      <c r="G56" t="s">
        <v>16</v>
      </c>
      <c r="H56" t="s">
        <v>17</v>
      </c>
      <c r="I56" t="s">
        <v>18</v>
      </c>
      <c r="J56" t="s">
        <v>18</v>
      </c>
      <c r="K56" t="s">
        <v>19</v>
      </c>
      <c r="L56" t="s">
        <v>20</v>
      </c>
      <c r="M56" t="s">
        <v>20</v>
      </c>
    </row>
    <row r="57" spans="1:13">
      <c r="A57" s="1">
        <v>1</v>
      </c>
      <c r="B57" s="1">
        <v>5.92</v>
      </c>
      <c r="C57" s="1">
        <v>3</v>
      </c>
      <c r="D57" s="1">
        <v>57.98</v>
      </c>
      <c r="E57" s="3">
        <f t="shared" ref="E57:E58" si="31">((25*3600)/D57)/1000</f>
        <v>1.5522593997930321</v>
      </c>
      <c r="F57" s="1">
        <f>(B57-C57)*E57</f>
        <v>4.5325974473956538</v>
      </c>
      <c r="G57" s="1">
        <f>(F57-F66)</f>
        <v>1.4615416465124742</v>
      </c>
      <c r="H57" s="1">
        <v>1.327</v>
      </c>
      <c r="I57" s="1">
        <f>G57/H57</f>
        <v>1.1013878270629045</v>
      </c>
      <c r="J57" s="1"/>
      <c r="K57" s="3">
        <v>0.32390000000000002</v>
      </c>
      <c r="L57">
        <f t="shared" ref="L57:L65" si="32">+G57/K57</f>
        <v>4.5123237002546279</v>
      </c>
    </row>
    <row r="58" spans="1:13">
      <c r="A58">
        <v>2</v>
      </c>
      <c r="B58">
        <v>5.92</v>
      </c>
      <c r="C58">
        <v>3.13</v>
      </c>
      <c r="D58">
        <v>47.59</v>
      </c>
      <c r="E58" s="3">
        <f t="shared" si="31"/>
        <v>1.8911536036982559</v>
      </c>
      <c r="F58">
        <f t="shared" ref="F58:F66" si="33">(B58-C58)*E58</f>
        <v>5.2763185543181343</v>
      </c>
      <c r="G58">
        <f>(F58-F66)</f>
        <v>2.2052627534349547</v>
      </c>
      <c r="H58">
        <v>1.3788</v>
      </c>
      <c r="I58">
        <f t="shared" ref="I58:I65" si="34">G58/H58</f>
        <v>1.5994072769328074</v>
      </c>
      <c r="J58">
        <v>1.5994072769328074</v>
      </c>
      <c r="K58">
        <v>0.34870000000000001</v>
      </c>
      <c r="L58">
        <f t="shared" si="32"/>
        <v>6.3242407612129474</v>
      </c>
      <c r="M58">
        <v>6.3242407612129474</v>
      </c>
    </row>
    <row r="59" spans="1:13">
      <c r="A59">
        <v>3</v>
      </c>
      <c r="B59">
        <v>5.92</v>
      </c>
      <c r="C59">
        <v>3.25</v>
      </c>
      <c r="D59">
        <v>48.86</v>
      </c>
      <c r="E59" s="3">
        <f t="shared" ref="E59:E66" si="35">((25*3600)/D59)/1000</f>
        <v>1.8419975440032748</v>
      </c>
      <c r="F59">
        <f t="shared" si="33"/>
        <v>4.9181334424887435</v>
      </c>
      <c r="G59">
        <f>(F59-F66)</f>
        <v>1.8470776416055639</v>
      </c>
      <c r="H59">
        <v>1.6677</v>
      </c>
      <c r="I59">
        <f t="shared" si="34"/>
        <v>1.1075598978266858</v>
      </c>
      <c r="J59">
        <v>1.1075598978266858</v>
      </c>
      <c r="K59">
        <v>0.43030000000000002</v>
      </c>
      <c r="L59">
        <f t="shared" si="32"/>
        <v>4.2925346074960817</v>
      </c>
      <c r="M59">
        <v>4.2925346074960817</v>
      </c>
    </row>
    <row r="60" spans="1:13" s="3" customFormat="1">
      <c r="A60" s="1">
        <v>4</v>
      </c>
      <c r="B60" s="1">
        <v>5.92</v>
      </c>
      <c r="C60" s="1">
        <v>3.3</v>
      </c>
      <c r="D60" s="1">
        <v>49.59</v>
      </c>
      <c r="E60" s="3">
        <f t="shared" si="35"/>
        <v>1.8148820326678765</v>
      </c>
      <c r="F60" s="1">
        <f t="shared" si="33"/>
        <v>4.754990925589837</v>
      </c>
      <c r="G60" s="1">
        <f>(F60-F66)</f>
        <v>1.6839351247066574</v>
      </c>
      <c r="H60" s="1">
        <v>1.276</v>
      </c>
      <c r="I60" s="1">
        <f t="shared" si="34"/>
        <v>1.3196983735945591</v>
      </c>
      <c r="J60" s="1"/>
      <c r="K60" s="3">
        <v>0.32</v>
      </c>
      <c r="L60">
        <f t="shared" si="32"/>
        <v>5.2622972647083044</v>
      </c>
      <c r="M60">
        <v>5.2622972647083044</v>
      </c>
    </row>
    <row r="61" spans="1:13">
      <c r="A61">
        <v>5</v>
      </c>
      <c r="B61">
        <v>5.92</v>
      </c>
      <c r="C61">
        <v>3.41</v>
      </c>
      <c r="D61">
        <v>62.41</v>
      </c>
      <c r="E61" s="3">
        <f t="shared" si="35"/>
        <v>1.4420765902900177</v>
      </c>
      <c r="F61">
        <f t="shared" si="33"/>
        <v>3.6196122416279439</v>
      </c>
      <c r="G61">
        <f>(F61-F66)</f>
        <v>0.54855644074476428</v>
      </c>
      <c r="H61">
        <v>1.6613</v>
      </c>
      <c r="I61">
        <f t="shared" si="34"/>
        <v>0.33019709910597983</v>
      </c>
      <c r="J61">
        <v>0.33019709910597983</v>
      </c>
      <c r="K61">
        <v>0.39960000000000001</v>
      </c>
      <c r="L61">
        <f t="shared" si="32"/>
        <v>1.3727638657276384</v>
      </c>
      <c r="M61">
        <v>1.3727638657276384</v>
      </c>
    </row>
    <row r="62" spans="1:13">
      <c r="A62" s="1">
        <v>6</v>
      </c>
      <c r="B62" s="1">
        <v>5.92</v>
      </c>
      <c r="C62" s="1">
        <v>3.44</v>
      </c>
      <c r="D62" s="1">
        <v>48.24</v>
      </c>
      <c r="E62" s="3">
        <f t="shared" si="35"/>
        <v>1.8656716417910448</v>
      </c>
      <c r="F62" s="1">
        <f t="shared" si="33"/>
        <v>4.6268656716417915</v>
      </c>
      <c r="G62" s="1">
        <f>(F62-F66)</f>
        <v>1.5558098707586119</v>
      </c>
      <c r="H62" s="1">
        <v>0.76519999999999999</v>
      </c>
      <c r="I62" s="1">
        <f t="shared" si="34"/>
        <v>2.0332068358058177</v>
      </c>
      <c r="J62" s="1"/>
      <c r="K62" s="3">
        <v>0.1779</v>
      </c>
      <c r="L62">
        <f t="shared" si="32"/>
        <v>8.7454180481091175</v>
      </c>
    </row>
    <row r="63" spans="1:13">
      <c r="A63">
        <v>7</v>
      </c>
      <c r="B63">
        <v>5.92</v>
      </c>
      <c r="C63">
        <v>3.57</v>
      </c>
      <c r="D63">
        <v>47.06</v>
      </c>
      <c r="E63" s="3">
        <f t="shared" si="35"/>
        <v>1.9124521886952826</v>
      </c>
      <c r="F63">
        <f t="shared" si="33"/>
        <v>4.4942626434339141</v>
      </c>
      <c r="G63">
        <f>(F63-F66)</f>
        <v>1.4232068425507345</v>
      </c>
      <c r="H63">
        <v>1.1981999999999999</v>
      </c>
      <c r="I63">
        <f t="shared" si="34"/>
        <v>1.1877873832004127</v>
      </c>
      <c r="J63">
        <v>1.1877873832004127</v>
      </c>
      <c r="K63">
        <v>0.2893</v>
      </c>
      <c r="L63">
        <f t="shared" si="32"/>
        <v>4.9194844194633065</v>
      </c>
      <c r="M63">
        <v>4.9194844194633065</v>
      </c>
    </row>
    <row r="64" spans="1:13">
      <c r="A64">
        <v>8</v>
      </c>
      <c r="B64">
        <v>5.92</v>
      </c>
      <c r="C64">
        <v>3.39</v>
      </c>
      <c r="D64">
        <v>59.84</v>
      </c>
      <c r="E64" s="3">
        <f t="shared" si="35"/>
        <v>1.5040106951871657</v>
      </c>
      <c r="F64">
        <f t="shared" si="33"/>
        <v>3.805147058823529</v>
      </c>
      <c r="G64">
        <f>(F64-F66)</f>
        <v>0.73409125794034935</v>
      </c>
      <c r="H64">
        <v>0.98519999999999996</v>
      </c>
      <c r="I64">
        <f t="shared" si="34"/>
        <v>0.74511901942788206</v>
      </c>
      <c r="J64">
        <v>0.74511901942788206</v>
      </c>
      <c r="K64">
        <v>0.2334</v>
      </c>
      <c r="L64">
        <f t="shared" si="32"/>
        <v>3.1452067606698773</v>
      </c>
      <c r="M64">
        <v>3.1452067606698773</v>
      </c>
    </row>
    <row r="65" spans="1:13">
      <c r="A65" s="1">
        <v>9</v>
      </c>
      <c r="B65" s="1">
        <v>5.92</v>
      </c>
      <c r="C65" s="1">
        <v>4.13</v>
      </c>
      <c r="D65" s="1">
        <v>56.67</v>
      </c>
      <c r="E65" s="3">
        <f t="shared" si="35"/>
        <v>1.5881418740074114</v>
      </c>
      <c r="F65" s="1">
        <f t="shared" si="33"/>
        <v>2.8427739544732664</v>
      </c>
      <c r="G65" s="1">
        <f>(F65-F66)</f>
        <v>-0.22828184640991322</v>
      </c>
      <c r="H65" s="1">
        <v>1.5403</v>
      </c>
      <c r="I65">
        <f t="shared" si="34"/>
        <v>-0.1482060938842519</v>
      </c>
      <c r="K65" s="3">
        <v>0.36609999999999998</v>
      </c>
      <c r="L65">
        <f t="shared" si="32"/>
        <v>-0.62355052283505397</v>
      </c>
    </row>
    <row r="66" spans="1:13">
      <c r="A66" t="s">
        <v>22</v>
      </c>
      <c r="B66">
        <v>5.92</v>
      </c>
      <c r="C66">
        <v>4.22</v>
      </c>
      <c r="D66">
        <v>49.82</v>
      </c>
      <c r="E66" s="3">
        <f t="shared" si="35"/>
        <v>1.8065034122842232</v>
      </c>
      <c r="F66">
        <f t="shared" si="33"/>
        <v>3.0710558008831796</v>
      </c>
      <c r="K66" s="3"/>
    </row>
    <row r="67" spans="1:13">
      <c r="I67" s="4">
        <f>AVERAGE(I57:I64)</f>
        <v>1.1780454641196312</v>
      </c>
      <c r="J67" s="4">
        <f>AVERAGE(J57:J64)</f>
        <v>0.99401413529875371</v>
      </c>
      <c r="L67" s="4">
        <f t="shared" ref="L67:M67" si="36">AVERAGE(L57:L65)</f>
        <v>4.2167465449785384</v>
      </c>
      <c r="M67" s="4">
        <f t="shared" si="36"/>
        <v>4.2194212798796924</v>
      </c>
    </row>
    <row r="68" spans="1:13">
      <c r="J68" s="4">
        <f>+STDEV(J57:J65)</f>
        <v>0.47946412899509194</v>
      </c>
      <c r="L68" s="4">
        <f t="shared" ref="L68:M68" si="37">+STDEV(L57:L65)</f>
        <v>2.722485873736372</v>
      </c>
      <c r="M68" s="4">
        <f t="shared" si="37"/>
        <v>1.7476089146968274</v>
      </c>
    </row>
    <row r="69" spans="1:13">
      <c r="A69" t="s">
        <v>29</v>
      </c>
      <c r="J69" s="4">
        <f>+J68/2.24</f>
        <v>0.21404648615852317</v>
      </c>
      <c r="L69" s="4">
        <f t="shared" ref="L69:M69" si="38">+L68/2.44</f>
        <v>1.1157728990722837</v>
      </c>
      <c r="M69" s="4">
        <f t="shared" si="38"/>
        <v>0.71623316176099483</v>
      </c>
    </row>
    <row r="70" spans="1:13">
      <c r="J70" s="4">
        <f>+(J69/J67)*100</f>
        <v>21.533545505788094</v>
      </c>
      <c r="L70" s="4">
        <f t="shared" ref="L70:M70" si="39">+(L69/L67)*100</f>
        <v>26.460516115226046</v>
      </c>
      <c r="M70" s="4">
        <f t="shared" si="39"/>
        <v>16.974677669100078</v>
      </c>
    </row>
    <row r="71" spans="1:13">
      <c r="D71" t="s">
        <v>6</v>
      </c>
      <c r="E71" t="s">
        <v>6</v>
      </c>
      <c r="F71" t="s">
        <v>7</v>
      </c>
      <c r="G71" t="s">
        <v>7</v>
      </c>
      <c r="I71" t="s">
        <v>8</v>
      </c>
      <c r="J71" t="s">
        <v>9</v>
      </c>
      <c r="L71" t="s">
        <v>7</v>
      </c>
      <c r="M71" t="s">
        <v>7</v>
      </c>
    </row>
    <row r="72" spans="1:13">
      <c r="A72" t="s">
        <v>10</v>
      </c>
      <c r="B72" t="s">
        <v>11</v>
      </c>
      <c r="C72" t="s">
        <v>12</v>
      </c>
      <c r="D72" t="s">
        <v>13</v>
      </c>
      <c r="E72" t="s">
        <v>14</v>
      </c>
      <c r="F72" t="s">
        <v>15</v>
      </c>
      <c r="G72" t="s">
        <v>16</v>
      </c>
      <c r="H72" t="s">
        <v>17</v>
      </c>
      <c r="I72" t="s">
        <v>18</v>
      </c>
      <c r="J72" t="s">
        <v>18</v>
      </c>
      <c r="K72" t="s">
        <v>19</v>
      </c>
      <c r="L72" t="s">
        <v>20</v>
      </c>
      <c r="M72" t="s">
        <v>20</v>
      </c>
    </row>
    <row r="73" spans="1:13">
      <c r="A73" s="1">
        <v>1</v>
      </c>
      <c r="B73" s="1">
        <v>5.92</v>
      </c>
      <c r="C73" s="1">
        <v>2.94</v>
      </c>
      <c r="D73" s="1">
        <v>57.98</v>
      </c>
      <c r="E73" s="3">
        <f t="shared" ref="E73:E74" si="40">((25*3600)/D73)/1000</f>
        <v>1.5522593997930321</v>
      </c>
      <c r="F73" s="1">
        <f>(B73-C73)*E73</f>
        <v>4.6257330113832351</v>
      </c>
      <c r="G73" s="1">
        <f>(F73-F82)</f>
        <v>1.5727422446228987</v>
      </c>
      <c r="H73" s="1">
        <v>1.327</v>
      </c>
      <c r="I73" s="1">
        <f>G73/H73</f>
        <v>1.1851863184799538</v>
      </c>
      <c r="J73" s="1"/>
      <c r="K73" s="3">
        <v>0.32390000000000002</v>
      </c>
      <c r="L73">
        <f t="shared" ref="L73:L81" si="41">+G73/K73</f>
        <v>4.8556413850660656</v>
      </c>
    </row>
    <row r="74" spans="1:13">
      <c r="A74">
        <v>2</v>
      </c>
      <c r="B74">
        <v>5.92</v>
      </c>
      <c r="C74">
        <v>2.95</v>
      </c>
      <c r="D74">
        <v>47.59</v>
      </c>
      <c r="E74" s="3">
        <f t="shared" si="40"/>
        <v>1.8911536036982559</v>
      </c>
      <c r="F74">
        <f t="shared" ref="F74:F82" si="42">(B74-C74)*E74</f>
        <v>5.6167262029838199</v>
      </c>
      <c r="G74">
        <f>(F74-F82)</f>
        <v>2.5637354362234834</v>
      </c>
      <c r="H74">
        <v>1.3788</v>
      </c>
      <c r="I74">
        <f t="shared" ref="I74:I81" si="43">G74/H74</f>
        <v>1.8593961678441278</v>
      </c>
      <c r="J74">
        <v>1.8593961678441278</v>
      </c>
      <c r="K74">
        <v>0.34870000000000001</v>
      </c>
      <c r="L74">
        <f t="shared" si="41"/>
        <v>7.3522668087854415</v>
      </c>
      <c r="M74">
        <v>7.3522668087854415</v>
      </c>
    </row>
    <row r="75" spans="1:13">
      <c r="A75">
        <v>3</v>
      </c>
      <c r="B75">
        <v>5.92</v>
      </c>
      <c r="C75">
        <v>3.48</v>
      </c>
      <c r="D75">
        <v>48.86</v>
      </c>
      <c r="E75" s="3">
        <f t="shared" ref="E75:E82" si="44">((25*3600)/D75)/1000</f>
        <v>1.8419975440032748</v>
      </c>
      <c r="F75">
        <f t="shared" si="42"/>
        <v>4.4944740073679901</v>
      </c>
      <c r="G75">
        <f>(F75-F82)</f>
        <v>1.4414832406076536</v>
      </c>
      <c r="H75">
        <v>1.6677</v>
      </c>
      <c r="I75">
        <f t="shared" si="43"/>
        <v>0.86435404485678102</v>
      </c>
      <c r="J75">
        <v>0.86435404485678102</v>
      </c>
      <c r="K75">
        <v>0.43030000000000002</v>
      </c>
      <c r="L75">
        <f t="shared" si="41"/>
        <v>3.3499494320419561</v>
      </c>
      <c r="M75">
        <v>3.3499494320419561</v>
      </c>
    </row>
    <row r="76" spans="1:13" s="3" customFormat="1">
      <c r="A76" s="1">
        <v>4</v>
      </c>
      <c r="B76" s="1">
        <v>5.92</v>
      </c>
      <c r="C76" s="1">
        <v>3.44</v>
      </c>
      <c r="D76" s="1">
        <v>49.59</v>
      </c>
      <c r="E76" s="3">
        <f t="shared" si="44"/>
        <v>1.8148820326678765</v>
      </c>
      <c r="F76" s="1">
        <f t="shared" si="42"/>
        <v>4.5009074410163334</v>
      </c>
      <c r="G76" s="1">
        <f>(F76-F82)</f>
        <v>1.447916674255997</v>
      </c>
      <c r="H76" s="1">
        <v>1.276</v>
      </c>
      <c r="I76" s="1">
        <f t="shared" si="43"/>
        <v>1.1347309359373017</v>
      </c>
      <c r="J76" s="1"/>
      <c r="K76" s="3">
        <v>0.32</v>
      </c>
      <c r="L76">
        <f t="shared" si="41"/>
        <v>4.524739607049991</v>
      </c>
      <c r="M76"/>
    </row>
    <row r="77" spans="1:13">
      <c r="A77">
        <v>5</v>
      </c>
      <c r="B77">
        <v>5.92</v>
      </c>
      <c r="C77">
        <v>3.6</v>
      </c>
      <c r="D77">
        <v>62.41</v>
      </c>
      <c r="E77" s="3">
        <f t="shared" si="44"/>
        <v>1.4420765902900177</v>
      </c>
      <c r="F77">
        <f t="shared" si="42"/>
        <v>3.3456176894728409</v>
      </c>
      <c r="G77">
        <f>(F77-F82)</f>
        <v>0.29262692271250446</v>
      </c>
      <c r="H77">
        <v>1.6613</v>
      </c>
      <c r="I77">
        <f t="shared" si="43"/>
        <v>0.17614333516673958</v>
      </c>
      <c r="J77">
        <v>0.17614333516673958</v>
      </c>
      <c r="K77">
        <v>0.39960000000000001</v>
      </c>
      <c r="L77">
        <f t="shared" si="41"/>
        <v>0.73229960638764879</v>
      </c>
      <c r="M77">
        <v>0.73229960638764879</v>
      </c>
    </row>
    <row r="78" spans="1:13">
      <c r="A78" s="1">
        <v>6</v>
      </c>
      <c r="B78" s="1">
        <v>5.92</v>
      </c>
      <c r="C78" s="1">
        <v>3.77</v>
      </c>
      <c r="D78" s="1">
        <v>48.24</v>
      </c>
      <c r="E78" s="3">
        <f t="shared" si="44"/>
        <v>1.8656716417910448</v>
      </c>
      <c r="F78" s="1">
        <f t="shared" si="42"/>
        <v>4.0111940298507465</v>
      </c>
      <c r="G78" s="1">
        <f>(F78-F82)</f>
        <v>0.95820326309041004</v>
      </c>
      <c r="H78" s="1">
        <v>0.76519999999999999</v>
      </c>
      <c r="I78" s="1">
        <f t="shared" si="43"/>
        <v>1.252225905763735</v>
      </c>
      <c r="J78" s="1"/>
      <c r="K78" s="3">
        <v>0.1779</v>
      </c>
      <c r="L78">
        <f t="shared" si="41"/>
        <v>5.386190349018606</v>
      </c>
      <c r="M78">
        <v>5.386190349018606</v>
      </c>
    </row>
    <row r="79" spans="1:13">
      <c r="A79">
        <v>7</v>
      </c>
      <c r="B79">
        <v>5.92</v>
      </c>
      <c r="C79">
        <v>3.94</v>
      </c>
      <c r="D79">
        <v>47.06</v>
      </c>
      <c r="E79" s="3">
        <f t="shared" si="44"/>
        <v>1.9124521886952826</v>
      </c>
      <c r="F79">
        <f t="shared" si="42"/>
        <v>3.7866553336166593</v>
      </c>
      <c r="G79">
        <f>(F79-F82)</f>
        <v>0.73366456685632286</v>
      </c>
      <c r="H79">
        <v>1.1981999999999999</v>
      </c>
      <c r="I79">
        <f t="shared" si="43"/>
        <v>0.61230559744310042</v>
      </c>
      <c r="J79">
        <v>0.61230559744310042</v>
      </c>
      <c r="K79">
        <v>0.2893</v>
      </c>
      <c r="L79">
        <f t="shared" si="41"/>
        <v>2.5359991941110365</v>
      </c>
      <c r="M79">
        <v>2.5359991941110365</v>
      </c>
    </row>
    <row r="80" spans="1:13">
      <c r="A80">
        <v>8</v>
      </c>
      <c r="B80">
        <v>5.92</v>
      </c>
      <c r="C80">
        <v>3.75</v>
      </c>
      <c r="D80">
        <v>59.84</v>
      </c>
      <c r="E80" s="3">
        <f t="shared" si="44"/>
        <v>1.5040106951871657</v>
      </c>
      <c r="F80">
        <f t="shared" si="42"/>
        <v>3.2637032085561493</v>
      </c>
      <c r="G80">
        <f>(F80-F82)</f>
        <v>0.21071244179581283</v>
      </c>
      <c r="H80">
        <v>0.98519999999999996</v>
      </c>
      <c r="I80">
        <f t="shared" si="43"/>
        <v>0.2138778337350922</v>
      </c>
      <c r="J80">
        <v>0.2138778337350922</v>
      </c>
      <c r="K80">
        <v>0.2334</v>
      </c>
      <c r="L80">
        <f t="shared" si="41"/>
        <v>0.90279538044478502</v>
      </c>
      <c r="M80">
        <v>0.90279538044478502</v>
      </c>
    </row>
    <row r="81" spans="1:13">
      <c r="A81" s="1">
        <v>9</v>
      </c>
      <c r="B81" s="1">
        <v>5.92</v>
      </c>
      <c r="C81" s="1">
        <v>4.07</v>
      </c>
      <c r="D81" s="1">
        <v>56.67</v>
      </c>
      <c r="E81" s="3">
        <f t="shared" si="44"/>
        <v>1.5881418740074114</v>
      </c>
      <c r="F81" s="1">
        <f t="shared" si="42"/>
        <v>2.9380624669137103</v>
      </c>
      <c r="G81" s="1">
        <f>(F81-F82)</f>
        <v>-0.11492829984662611</v>
      </c>
      <c r="H81" s="1">
        <v>1.5403</v>
      </c>
      <c r="I81">
        <f t="shared" si="43"/>
        <v>-7.4614230894388178E-2</v>
      </c>
      <c r="K81" s="3">
        <v>0.36609999999999998</v>
      </c>
      <c r="L81">
        <f t="shared" si="41"/>
        <v>-0.31392597609021067</v>
      </c>
    </row>
    <row r="82" spans="1:13">
      <c r="A82" t="s">
        <v>22</v>
      </c>
      <c r="B82">
        <v>5.92</v>
      </c>
      <c r="C82">
        <v>4.2300000000000004</v>
      </c>
      <c r="D82">
        <v>49.82</v>
      </c>
      <c r="E82" s="3">
        <f t="shared" si="44"/>
        <v>1.8065034122842232</v>
      </c>
      <c r="F82">
        <f t="shared" si="42"/>
        <v>3.0529907667603364</v>
      </c>
      <c r="K82" s="3"/>
    </row>
    <row r="83" spans="1:13">
      <c r="I83" s="4">
        <f>AVERAGE(I73:I80)</f>
        <v>0.91227751740335394</v>
      </c>
      <c r="J83" s="4">
        <f>AVERAGE(J73:J81)</f>
        <v>0.74521539580916818</v>
      </c>
      <c r="L83" s="4">
        <f>AVERAGE(L73:L81)</f>
        <v>3.258439531868369</v>
      </c>
      <c r="M83" s="4">
        <v>3.7049852203631914</v>
      </c>
    </row>
    <row r="84" spans="1:13">
      <c r="J84" s="4">
        <f>+STDEV(J73:J81)</f>
        <v>0.68545978001004193</v>
      </c>
      <c r="L84" s="4">
        <f>+STDEV(L73:L81)</f>
        <v>2.5165414428964219</v>
      </c>
      <c r="M84" s="4">
        <v>2.2774304735432165</v>
      </c>
    </row>
    <row r="85" spans="1:13">
      <c r="J85" s="4">
        <f>+J84/2.24</f>
        <v>0.30600883036162585</v>
      </c>
      <c r="L85" s="4">
        <f>+L84/2.44</f>
        <v>1.0313694438100089</v>
      </c>
      <c r="M85" s="4">
        <v>0.93337314489476086</v>
      </c>
    </row>
    <row r="86" spans="1:13">
      <c r="J86" s="4">
        <f>+(J85/J83)*100</f>
        <v>41.063138534511353</v>
      </c>
      <c r="L86" s="4">
        <f>+(L85/L83)*100</f>
        <v>31.652250524306279</v>
      </c>
      <c r="M86" s="4">
        <v>25.192358116971498</v>
      </c>
    </row>
    <row r="89" spans="1:13">
      <c r="A89" s="6"/>
    </row>
    <row r="91" spans="1:13">
      <c r="A91" s="1"/>
      <c r="B91" s="1"/>
      <c r="C91" s="1"/>
      <c r="D91" s="1"/>
    </row>
    <row r="96" spans="1:13">
      <c r="A96" s="1"/>
      <c r="B96" s="1"/>
      <c r="C96" s="1"/>
      <c r="D96" s="1"/>
    </row>
    <row r="99" spans="1:4">
      <c r="A99" s="1"/>
      <c r="B99" s="1"/>
      <c r="C99" s="1"/>
      <c r="D99" s="1"/>
    </row>
    <row r="107" spans="1:4">
      <c r="A107" s="1"/>
      <c r="B107" s="1"/>
      <c r="C107" s="1"/>
      <c r="D107" s="1"/>
    </row>
    <row r="112" spans="1:4">
      <c r="A112" s="1"/>
      <c r="B112" s="1"/>
      <c r="C112" s="1"/>
      <c r="D112" s="1"/>
    </row>
    <row r="115" spans="1:4">
      <c r="A115" s="1"/>
      <c r="B115" s="1"/>
      <c r="C115" s="1"/>
      <c r="D115" s="1"/>
    </row>
    <row r="123" spans="1:4">
      <c r="A123" s="1"/>
      <c r="B123" s="1"/>
      <c r="C123" s="1"/>
      <c r="D123" s="1"/>
    </row>
    <row r="126" spans="1:4">
      <c r="A126" s="2"/>
      <c r="B126" s="2"/>
      <c r="C126" s="2"/>
      <c r="D126" s="2"/>
    </row>
    <row r="128" spans="1:4">
      <c r="A128" s="1"/>
      <c r="B128" s="1"/>
      <c r="C128" s="1"/>
      <c r="D128" s="1"/>
    </row>
    <row r="131" spans="1:4">
      <c r="A131" s="1"/>
      <c r="B131" s="1"/>
      <c r="C131" s="1"/>
      <c r="D131" s="1"/>
    </row>
    <row r="139" spans="1:4">
      <c r="A139" s="1"/>
      <c r="B139" s="1"/>
      <c r="C139" s="1"/>
      <c r="D139" s="1"/>
    </row>
    <row r="142" spans="1:4">
      <c r="A142" s="2"/>
      <c r="B142" s="2"/>
      <c r="C142" s="2"/>
      <c r="D142" s="2"/>
    </row>
    <row r="144" spans="1:4">
      <c r="A144" s="1"/>
      <c r="B144" s="1"/>
      <c r="C144" s="1"/>
      <c r="D144" s="1"/>
    </row>
    <row r="147" spans="1:4">
      <c r="A147" s="1"/>
      <c r="B147" s="1"/>
      <c r="C147" s="1"/>
      <c r="D147" s="1"/>
    </row>
    <row r="155" spans="1:4">
      <c r="A155" s="1"/>
      <c r="B155" s="1"/>
      <c r="C155" s="1"/>
      <c r="D155" s="1"/>
    </row>
    <row r="158" spans="1:4">
      <c r="A158" s="2"/>
      <c r="B158" s="2"/>
      <c r="C158" s="2"/>
      <c r="D158" s="2"/>
    </row>
    <row r="160" spans="1:4">
      <c r="A160" s="1"/>
      <c r="B160" s="1"/>
      <c r="C160" s="1"/>
      <c r="D160" s="1"/>
    </row>
    <row r="163" spans="1:4">
      <c r="A163" s="1"/>
      <c r="B163" s="1"/>
      <c r="C163" s="1"/>
      <c r="D163" s="1"/>
    </row>
    <row r="171" spans="1:4">
      <c r="A171" s="6"/>
    </row>
    <row r="173" spans="1:4">
      <c r="A173" s="1"/>
      <c r="B173" s="1"/>
      <c r="C173" s="1"/>
      <c r="D173" s="1"/>
    </row>
    <row r="178" spans="1:4">
      <c r="A178" s="1"/>
      <c r="B178" s="1"/>
      <c r="C178" s="1"/>
      <c r="D178" s="1"/>
    </row>
    <row r="181" spans="1:4">
      <c r="A181" s="1"/>
      <c r="B181" s="1"/>
      <c r="C181" s="1"/>
      <c r="D181" s="1"/>
    </row>
    <row r="189" spans="1:4">
      <c r="A189" s="1"/>
      <c r="B189" s="1"/>
      <c r="C189" s="1"/>
      <c r="D189" s="1"/>
    </row>
    <row r="194" spans="1:4">
      <c r="A194" s="1"/>
      <c r="B194" s="1"/>
      <c r="C194" s="1"/>
      <c r="D194" s="1"/>
    </row>
    <row r="197" spans="1:4">
      <c r="A197" s="1"/>
      <c r="B197" s="1"/>
      <c r="C197" s="1"/>
      <c r="D197" s="1"/>
    </row>
    <row r="205" spans="1:4">
      <c r="A205" s="1"/>
      <c r="B205" s="1"/>
      <c r="C205" s="1"/>
      <c r="D205" s="1"/>
    </row>
    <row r="208" spans="1:4">
      <c r="A208" s="2"/>
      <c r="B208" s="2"/>
      <c r="C208" s="2"/>
      <c r="D208" s="2"/>
    </row>
    <row r="210" spans="1:4">
      <c r="A210" s="1"/>
      <c r="B210" s="1"/>
      <c r="C210" s="1"/>
      <c r="D210" s="1"/>
    </row>
    <row r="213" spans="1:4">
      <c r="A213" s="1"/>
      <c r="B213" s="1"/>
      <c r="C213" s="1"/>
      <c r="D213" s="1"/>
    </row>
    <row r="221" spans="1:4">
      <c r="A221" s="1"/>
      <c r="B221" s="1"/>
      <c r="C221" s="1"/>
      <c r="D221" s="1"/>
    </row>
    <row r="224" spans="1:4">
      <c r="A224" s="2"/>
      <c r="B224" s="2"/>
      <c r="C224" s="2"/>
      <c r="D224" s="2"/>
    </row>
    <row r="226" spans="1:4">
      <c r="A226" s="1"/>
      <c r="B226" s="1"/>
      <c r="C226" s="1"/>
      <c r="D226" s="1"/>
    </row>
    <row r="229" spans="1:4">
      <c r="A229" s="1"/>
      <c r="B229" s="1"/>
      <c r="C229" s="1"/>
      <c r="D229" s="1"/>
    </row>
    <row r="237" spans="1:4">
      <c r="A237" s="1"/>
      <c r="B237" s="1"/>
      <c r="C237" s="1"/>
      <c r="D237" s="1"/>
    </row>
    <row r="240" spans="1:4">
      <c r="A240" s="2"/>
      <c r="B240" s="2"/>
      <c r="C240" s="2"/>
      <c r="D240" s="2"/>
    </row>
    <row r="242" spans="1:4">
      <c r="A242" s="1"/>
      <c r="B242" s="1"/>
      <c r="C242" s="1"/>
      <c r="D242" s="1"/>
    </row>
    <row r="245" spans="1:4">
      <c r="A245" s="1"/>
      <c r="B245" s="1"/>
      <c r="C245" s="1"/>
      <c r="D245" s="1"/>
    </row>
    <row r="252" spans="1:4">
      <c r="A252" s="6"/>
    </row>
    <row r="254" spans="1:4">
      <c r="A254" s="1"/>
      <c r="B254" s="1"/>
      <c r="C254" s="1"/>
      <c r="D254" s="1"/>
    </row>
    <row r="259" spans="1:4">
      <c r="A259" s="1"/>
      <c r="B259" s="1"/>
      <c r="C259" s="1"/>
      <c r="D259" s="1"/>
    </row>
    <row r="262" spans="1:4">
      <c r="A262" s="1"/>
      <c r="B262" s="1"/>
      <c r="C262" s="1"/>
      <c r="D262" s="1"/>
    </row>
    <row r="270" spans="1:4">
      <c r="A270" s="1"/>
      <c r="B270" s="1"/>
      <c r="C270" s="1"/>
      <c r="D270" s="1"/>
    </row>
    <row r="275" spans="1:4">
      <c r="A275" s="1"/>
      <c r="B275" s="1"/>
      <c r="C275" s="1"/>
      <c r="D275" s="1"/>
    </row>
    <row r="278" spans="1:4">
      <c r="A278" s="1"/>
      <c r="B278" s="1"/>
      <c r="C278" s="1"/>
      <c r="D278" s="1"/>
    </row>
    <row r="286" spans="1:4">
      <c r="A286" s="1"/>
      <c r="B286" s="1"/>
      <c r="C286" s="1"/>
      <c r="D286" s="1"/>
    </row>
    <row r="289" spans="1:4">
      <c r="A289" s="2"/>
      <c r="B289" s="2"/>
      <c r="C289" s="2"/>
      <c r="D289" s="2"/>
    </row>
    <row r="291" spans="1:4">
      <c r="A291" s="1"/>
      <c r="B291" s="1"/>
      <c r="C291" s="1"/>
      <c r="D291" s="1"/>
    </row>
    <row r="294" spans="1:4">
      <c r="A294" s="1"/>
      <c r="B294" s="1"/>
      <c r="C294" s="1"/>
      <c r="D294" s="1"/>
    </row>
    <row r="302" spans="1:4">
      <c r="A302" s="1"/>
      <c r="B302" s="1"/>
      <c r="C302" s="1"/>
      <c r="D302" s="1"/>
    </row>
    <row r="305" spans="1:4">
      <c r="A305" s="2"/>
      <c r="B305" s="2"/>
      <c r="C305" s="2"/>
      <c r="D305" s="2"/>
    </row>
    <row r="307" spans="1:4">
      <c r="A307" s="1"/>
      <c r="B307" s="1"/>
      <c r="C307" s="1"/>
      <c r="D307" s="1"/>
    </row>
    <row r="310" spans="1:4">
      <c r="A310" s="1"/>
      <c r="B310" s="1"/>
      <c r="C310" s="1"/>
      <c r="D310" s="1"/>
    </row>
    <row r="318" spans="1:4">
      <c r="A318" s="1"/>
      <c r="B318" s="1"/>
      <c r="C318" s="1"/>
      <c r="D318" s="1"/>
    </row>
    <row r="321" spans="1:4">
      <c r="A321" s="2"/>
      <c r="B321" s="2"/>
      <c r="C321" s="2"/>
      <c r="D321" s="2"/>
    </row>
    <row r="323" spans="1:4">
      <c r="A323" s="1"/>
      <c r="B323" s="1"/>
      <c r="C323" s="1"/>
      <c r="D323" s="1"/>
    </row>
    <row r="326" spans="1:4">
      <c r="A326" s="1"/>
      <c r="B326" s="1"/>
      <c r="C326" s="1"/>
      <c r="D326" s="1"/>
    </row>
    <row r="334" spans="1:4">
      <c r="A334" s="6"/>
    </row>
    <row r="336" spans="1:4">
      <c r="A336" s="1"/>
      <c r="B336" s="1"/>
      <c r="C336" s="1"/>
      <c r="D336" s="1"/>
    </row>
    <row r="341" spans="1:4">
      <c r="A341" s="1"/>
      <c r="B341" s="1"/>
      <c r="C341" s="1"/>
      <c r="D341" s="1"/>
    </row>
    <row r="344" spans="1:4">
      <c r="A344" s="1"/>
      <c r="B344" s="1"/>
      <c r="C344" s="1"/>
      <c r="D344" s="1"/>
    </row>
    <row r="352" spans="1:4">
      <c r="A352" s="1"/>
      <c r="B352" s="1"/>
      <c r="C352" s="1"/>
      <c r="D352" s="1"/>
    </row>
    <row r="357" spans="1:4">
      <c r="A357" s="1"/>
      <c r="B357" s="1"/>
      <c r="C357" s="1"/>
      <c r="D357" s="1"/>
    </row>
    <row r="360" spans="1:4">
      <c r="A360" s="1"/>
      <c r="B360" s="1"/>
      <c r="C360" s="1"/>
      <c r="D360" s="1"/>
    </row>
    <row r="368" spans="1:4">
      <c r="A368" s="1"/>
      <c r="B368" s="1"/>
      <c r="C368" s="1"/>
      <c r="D368" s="1"/>
    </row>
    <row r="371" spans="1:4">
      <c r="A371" s="2"/>
      <c r="B371" s="2"/>
      <c r="C371" s="2"/>
      <c r="D371" s="2"/>
    </row>
    <row r="373" spans="1:4">
      <c r="A373" s="1"/>
      <c r="B373" s="1"/>
      <c r="C373" s="1"/>
      <c r="D373" s="1"/>
    </row>
    <row r="376" spans="1:4">
      <c r="A376" s="1"/>
      <c r="B376" s="1"/>
      <c r="C376" s="1"/>
      <c r="D376" s="1"/>
    </row>
    <row r="384" spans="1:4">
      <c r="A384" s="1"/>
      <c r="B384" s="1"/>
      <c r="C384" s="1"/>
      <c r="D384" s="1"/>
    </row>
    <row r="387" spans="1:4">
      <c r="A387" s="2"/>
      <c r="B387" s="2"/>
      <c r="C387" s="2"/>
      <c r="D387" s="2"/>
    </row>
    <row r="389" spans="1:4">
      <c r="A389" s="1"/>
      <c r="B389" s="1"/>
      <c r="C389" s="1"/>
      <c r="D389" s="1"/>
    </row>
    <row r="392" spans="1:4">
      <c r="A392" s="1"/>
      <c r="B392" s="1"/>
      <c r="C392" s="1"/>
      <c r="D392" s="1"/>
    </row>
    <row r="400" spans="1:4">
      <c r="A400" s="1"/>
      <c r="B400" s="1"/>
      <c r="C400" s="1"/>
      <c r="D400" s="1"/>
    </row>
    <row r="403" spans="1:4">
      <c r="A403" s="2"/>
      <c r="B403" s="2"/>
      <c r="C403" s="2"/>
      <c r="D403" s="2"/>
    </row>
    <row r="405" spans="1:4">
      <c r="A405" s="1"/>
      <c r="B405" s="1"/>
      <c r="C405" s="1"/>
      <c r="D405" s="1"/>
    </row>
    <row r="408" spans="1:4">
      <c r="A408" s="1"/>
      <c r="B408" s="1"/>
      <c r="C408" s="1"/>
      <c r="D408" s="1"/>
    </row>
    <row r="415" spans="1:4">
      <c r="A415" s="6"/>
    </row>
    <row r="417" spans="1:4">
      <c r="A417" s="1"/>
      <c r="B417" s="1"/>
      <c r="C417" s="1"/>
      <c r="D417" s="1"/>
    </row>
    <row r="422" spans="1:4">
      <c r="A422" s="1"/>
      <c r="B422" s="1"/>
      <c r="C422" s="1"/>
      <c r="D422" s="1"/>
    </row>
    <row r="425" spans="1:4">
      <c r="A425" s="1"/>
      <c r="B425" s="1"/>
      <c r="C425" s="1"/>
      <c r="D425" s="1"/>
    </row>
    <row r="433" spans="1:4">
      <c r="A433" s="1"/>
      <c r="B433" s="1"/>
      <c r="C433" s="1"/>
      <c r="D433" s="1"/>
    </row>
    <row r="438" spans="1:4">
      <c r="A438" s="1"/>
      <c r="B438" s="1"/>
      <c r="C438" s="1"/>
      <c r="D438" s="1"/>
    </row>
    <row r="441" spans="1:4">
      <c r="A441" s="1"/>
      <c r="B441" s="1"/>
      <c r="C441" s="1"/>
      <c r="D441" s="1"/>
    </row>
    <row r="449" spans="1:4">
      <c r="A449" s="1"/>
      <c r="B449" s="1"/>
      <c r="C449" s="1"/>
      <c r="D449" s="1"/>
    </row>
    <row r="452" spans="1:4">
      <c r="A452" s="2"/>
      <c r="B452" s="2"/>
      <c r="C452" s="2"/>
      <c r="D452" s="2"/>
    </row>
    <row r="454" spans="1:4">
      <c r="A454" s="1"/>
      <c r="B454" s="1"/>
      <c r="C454" s="1"/>
      <c r="D454" s="1"/>
    </row>
    <row r="457" spans="1:4">
      <c r="A457" s="1"/>
      <c r="B457" s="1"/>
      <c r="C457" s="1"/>
      <c r="D457" s="1"/>
    </row>
    <row r="465" spans="1:4">
      <c r="A465" s="1"/>
      <c r="B465" s="1"/>
      <c r="C465" s="1"/>
      <c r="D465" s="1"/>
    </row>
    <row r="468" spans="1:4">
      <c r="A468" s="2"/>
      <c r="B468" s="2"/>
      <c r="C468" s="2"/>
      <c r="D468" s="2"/>
    </row>
    <row r="470" spans="1:4">
      <c r="A470" s="1"/>
      <c r="B470" s="1"/>
      <c r="C470" s="1"/>
      <c r="D470" s="1"/>
    </row>
    <row r="473" spans="1:4">
      <c r="A473" s="1"/>
      <c r="B473" s="1"/>
      <c r="C473" s="1"/>
      <c r="D473" s="1"/>
    </row>
    <row r="481" spans="1:4">
      <c r="A481" s="1"/>
      <c r="B481" s="1"/>
      <c r="C481" s="1"/>
      <c r="D481" s="1"/>
    </row>
    <row r="484" spans="1:4">
      <c r="A484" s="2"/>
      <c r="B484" s="2"/>
      <c r="C484" s="2"/>
      <c r="D484" s="2"/>
    </row>
    <row r="486" spans="1:4">
      <c r="A486" s="1"/>
      <c r="B486" s="1"/>
      <c r="C486" s="1"/>
      <c r="D486" s="1"/>
    </row>
    <row r="489" spans="1:4">
      <c r="A489" s="1"/>
      <c r="B489" s="1"/>
      <c r="C489" s="1"/>
      <c r="D489" s="1"/>
    </row>
    <row r="497" spans="1:4">
      <c r="A497" s="6"/>
    </row>
    <row r="499" spans="1:4">
      <c r="A499" s="1"/>
      <c r="B499" s="1"/>
      <c r="C499" s="1"/>
      <c r="D499" s="1"/>
    </row>
    <row r="504" spans="1:4">
      <c r="A504" s="1"/>
      <c r="B504" s="1"/>
      <c r="C504" s="1"/>
      <c r="D504" s="1"/>
    </row>
    <row r="507" spans="1:4">
      <c r="A507" s="1"/>
      <c r="B507" s="1"/>
      <c r="C507" s="1"/>
      <c r="D507" s="1"/>
    </row>
    <row r="515" spans="1:4">
      <c r="A515" s="1"/>
      <c r="B515" s="1"/>
      <c r="C515" s="1"/>
      <c r="D515" s="1"/>
    </row>
    <row r="520" spans="1:4">
      <c r="A520" s="1"/>
      <c r="B520" s="1"/>
      <c r="C520" s="1"/>
      <c r="D520" s="1"/>
    </row>
    <row r="523" spans="1:4">
      <c r="A523" s="1"/>
      <c r="B523" s="1"/>
      <c r="C523" s="1"/>
      <c r="D523" s="1"/>
    </row>
    <row r="531" spans="1:4">
      <c r="A531" s="1"/>
      <c r="B531" s="1"/>
      <c r="C531" s="1"/>
      <c r="D531" s="1"/>
    </row>
    <row r="534" spans="1:4">
      <c r="A534" s="2"/>
      <c r="B534" s="2"/>
      <c r="C534" s="2"/>
      <c r="D534" s="2"/>
    </row>
    <row r="536" spans="1:4">
      <c r="A536" s="1"/>
      <c r="B536" s="1"/>
      <c r="C536" s="1"/>
      <c r="D536" s="1"/>
    </row>
    <row r="539" spans="1:4">
      <c r="A539" s="1"/>
      <c r="B539" s="1"/>
      <c r="C539" s="1"/>
      <c r="D539" s="1"/>
    </row>
    <row r="547" spans="1:4">
      <c r="A547" s="1"/>
      <c r="B547" s="1"/>
      <c r="C547" s="1"/>
      <c r="D547" s="1"/>
    </row>
    <row r="550" spans="1:4">
      <c r="A550" s="2"/>
      <c r="B550" s="2"/>
      <c r="C550" s="2"/>
      <c r="D550" s="2"/>
    </row>
    <row r="552" spans="1:4">
      <c r="A552" s="1"/>
      <c r="B552" s="1"/>
      <c r="C552" s="1"/>
      <c r="D552" s="1"/>
    </row>
    <row r="555" spans="1:4">
      <c r="A555" s="1"/>
      <c r="B555" s="1"/>
      <c r="C555" s="1"/>
      <c r="D555" s="1"/>
    </row>
    <row r="563" spans="1:4">
      <c r="A563" s="1"/>
      <c r="B563" s="1"/>
      <c r="C563" s="1"/>
      <c r="D563" s="1"/>
    </row>
    <row r="566" spans="1:4">
      <c r="A566" s="2"/>
      <c r="B566" s="2"/>
      <c r="C566" s="2"/>
      <c r="D566" s="2"/>
    </row>
    <row r="568" spans="1:4">
      <c r="A568" s="1"/>
      <c r="B568" s="1"/>
      <c r="C568" s="1"/>
      <c r="D568" s="1"/>
    </row>
    <row r="571" spans="1:4">
      <c r="A571" s="1"/>
      <c r="B571" s="1"/>
      <c r="C571" s="1"/>
      <c r="D571" s="1"/>
    </row>
    <row r="579" spans="1:4">
      <c r="A579" s="6"/>
    </row>
    <row r="581" spans="1:4">
      <c r="A581" s="1"/>
      <c r="B581" s="1"/>
      <c r="C581" s="1"/>
      <c r="D581" s="1"/>
    </row>
    <row r="586" spans="1:4">
      <c r="A586" s="1"/>
      <c r="B586" s="1"/>
      <c r="C586" s="1"/>
      <c r="D586" s="1"/>
    </row>
    <row r="589" spans="1:4">
      <c r="A589" s="1"/>
      <c r="B589" s="1"/>
      <c r="C589" s="1"/>
      <c r="D589" s="1"/>
    </row>
    <row r="597" spans="1:4">
      <c r="A597" s="1"/>
      <c r="B597" s="1"/>
      <c r="C597" s="1"/>
      <c r="D597" s="1"/>
    </row>
    <row r="602" spans="1:4">
      <c r="A602" s="1"/>
      <c r="B602" s="1"/>
      <c r="C602" s="1"/>
      <c r="D602" s="1"/>
    </row>
    <row r="605" spans="1:4">
      <c r="A605" s="1"/>
      <c r="B605" s="1"/>
      <c r="C605" s="1"/>
      <c r="D605" s="1"/>
    </row>
    <row r="613" spans="1:4">
      <c r="A613" s="1"/>
      <c r="B613" s="1"/>
      <c r="C613" s="1"/>
      <c r="D613" s="1"/>
    </row>
    <row r="616" spans="1:4">
      <c r="A616" s="2"/>
      <c r="B616" s="2"/>
      <c r="C616" s="2"/>
      <c r="D616" s="2"/>
    </row>
    <row r="618" spans="1:4">
      <c r="A618" s="1"/>
      <c r="B618" s="1"/>
      <c r="C618" s="1"/>
      <c r="D618" s="1"/>
    </row>
    <row r="621" spans="1:4">
      <c r="A621" s="1"/>
      <c r="B621" s="1"/>
      <c r="C621" s="1"/>
      <c r="D621" s="1"/>
    </row>
    <row r="629" spans="1:4">
      <c r="A629" s="1"/>
      <c r="B629" s="1"/>
      <c r="C629" s="1"/>
      <c r="D629" s="1"/>
    </row>
    <row r="632" spans="1:4">
      <c r="A632" s="2"/>
      <c r="B632" s="2"/>
      <c r="C632" s="2"/>
      <c r="D632" s="2"/>
    </row>
    <row r="634" spans="1:4">
      <c r="A634" s="1"/>
      <c r="B634" s="1"/>
      <c r="C634" s="1"/>
      <c r="D634" s="1"/>
    </row>
    <row r="637" spans="1:4">
      <c r="A637" s="1"/>
      <c r="B637" s="1"/>
      <c r="C637" s="1"/>
      <c r="D637" s="1"/>
    </row>
    <row r="645" spans="1:4">
      <c r="A645" s="1"/>
      <c r="B645" s="1"/>
      <c r="C645" s="1"/>
      <c r="D645" s="1"/>
    </row>
    <row r="648" spans="1:4">
      <c r="A648" s="2"/>
      <c r="B648" s="2"/>
      <c r="C648" s="2"/>
      <c r="D648" s="2"/>
    </row>
    <row r="650" spans="1:4">
      <c r="A650" s="1"/>
      <c r="B650" s="1"/>
      <c r="C650" s="1"/>
      <c r="D650" s="1"/>
    </row>
    <row r="653" spans="1:4">
      <c r="A653" s="1"/>
      <c r="B653" s="1"/>
      <c r="C653" s="1"/>
      <c r="D653" s="1"/>
    </row>
    <row r="661" spans="1:4">
      <c r="A661" s="6"/>
    </row>
    <row r="663" spans="1:4">
      <c r="A663" s="1"/>
      <c r="B663" s="1"/>
      <c r="C663" s="1"/>
      <c r="D663" s="1"/>
    </row>
    <row r="668" spans="1:4">
      <c r="A668" s="1"/>
      <c r="B668" s="1"/>
      <c r="C668" s="1"/>
      <c r="D668" s="1"/>
    </row>
    <row r="671" spans="1:4">
      <c r="A671" s="1"/>
      <c r="B671" s="1"/>
      <c r="C671" s="1"/>
      <c r="D671" s="1"/>
    </row>
    <row r="679" spans="1:4">
      <c r="A679" s="1"/>
      <c r="B679" s="1"/>
      <c r="C679" s="1"/>
      <c r="D679" s="1"/>
    </row>
    <row r="684" spans="1:4">
      <c r="A684" s="1"/>
      <c r="B684" s="1"/>
      <c r="C684" s="1"/>
      <c r="D684" s="1"/>
    </row>
    <row r="687" spans="1:4">
      <c r="A687" s="1"/>
      <c r="B687" s="1"/>
      <c r="C687" s="1"/>
      <c r="D687" s="1"/>
    </row>
    <row r="695" spans="1:4">
      <c r="A695" s="1"/>
      <c r="B695" s="1"/>
      <c r="C695" s="1"/>
      <c r="D695" s="1"/>
    </row>
    <row r="698" spans="1:4">
      <c r="A698" s="2"/>
      <c r="B698" s="2"/>
      <c r="C698" s="2"/>
      <c r="D698" s="2"/>
    </row>
    <row r="700" spans="1:4">
      <c r="A700" s="1"/>
      <c r="B700" s="1"/>
      <c r="C700" s="1"/>
      <c r="D700" s="1"/>
    </row>
    <row r="703" spans="1:4">
      <c r="A703" s="1"/>
      <c r="B703" s="1"/>
      <c r="C703" s="1"/>
      <c r="D703" s="1"/>
    </row>
    <row r="711" spans="1:4">
      <c r="A711" s="1"/>
      <c r="B711" s="1"/>
      <c r="C711" s="1"/>
      <c r="D711" s="1"/>
    </row>
    <row r="714" spans="1:4">
      <c r="A714" s="2"/>
      <c r="B714" s="2"/>
      <c r="C714" s="2"/>
      <c r="D714" s="2"/>
    </row>
    <row r="716" spans="1:4">
      <c r="A716" s="1"/>
      <c r="B716" s="1"/>
      <c r="C716" s="1"/>
      <c r="D716" s="1"/>
    </row>
    <row r="719" spans="1:4">
      <c r="A719" s="1"/>
      <c r="B719" s="1"/>
      <c r="C719" s="1"/>
      <c r="D719" s="1"/>
    </row>
    <row r="727" spans="1:4">
      <c r="A727" s="1"/>
      <c r="B727" s="1"/>
      <c r="C727" s="1"/>
      <c r="D727" s="1"/>
    </row>
    <row r="730" spans="1:4">
      <c r="A730" s="2"/>
      <c r="B730" s="2"/>
      <c r="C730" s="2"/>
      <c r="D730" s="2"/>
    </row>
    <row r="732" spans="1:4">
      <c r="A732" s="1"/>
      <c r="B732" s="1"/>
      <c r="C732" s="1"/>
      <c r="D732" s="1"/>
    </row>
    <row r="735" spans="1:4">
      <c r="A735" s="1"/>
      <c r="B735" s="1"/>
      <c r="C735" s="1"/>
      <c r="D735" s="1"/>
    </row>
    <row r="743" spans="1:4">
      <c r="A743" s="6"/>
    </row>
    <row r="745" spans="1:4">
      <c r="A745" s="1"/>
      <c r="B745" s="1"/>
      <c r="C745" s="1"/>
      <c r="D745" s="1"/>
    </row>
    <row r="750" spans="1:4">
      <c r="A750" s="1"/>
      <c r="B750" s="1"/>
      <c r="C750" s="1"/>
      <c r="D750" s="1"/>
    </row>
    <row r="753" spans="1:4">
      <c r="A753" s="1"/>
      <c r="B753" s="1"/>
      <c r="C753" s="1"/>
      <c r="D753" s="1"/>
    </row>
    <row r="761" spans="1:4">
      <c r="A761" s="1"/>
      <c r="B761" s="1"/>
      <c r="C761" s="1"/>
      <c r="D761" s="1"/>
    </row>
    <row r="766" spans="1:4">
      <c r="A766" s="1"/>
      <c r="B766" s="1"/>
      <c r="C766" s="1"/>
      <c r="D766" s="1"/>
    </row>
    <row r="769" spans="1:4">
      <c r="A769" s="1"/>
      <c r="B769" s="1"/>
      <c r="C769" s="1"/>
      <c r="D769" s="1"/>
    </row>
    <row r="777" spans="1:4">
      <c r="A777" s="1"/>
      <c r="B777" s="1"/>
      <c r="C777" s="1"/>
      <c r="D777" s="1"/>
    </row>
    <row r="780" spans="1:4">
      <c r="A780" s="2"/>
      <c r="B780" s="2"/>
      <c r="C780" s="2"/>
      <c r="D780" s="2"/>
    </row>
    <row r="782" spans="1:4">
      <c r="A782" s="1"/>
      <c r="B782" s="1"/>
      <c r="C782" s="1"/>
      <c r="D782" s="1"/>
    </row>
    <row r="785" spans="1:4">
      <c r="A785" s="1"/>
      <c r="B785" s="1"/>
      <c r="C785" s="1"/>
      <c r="D785" s="1"/>
    </row>
    <row r="793" spans="1:4">
      <c r="A793" s="1"/>
      <c r="B793" s="1"/>
      <c r="C793" s="1"/>
      <c r="D793" s="1"/>
    </row>
    <row r="796" spans="1:4">
      <c r="A796" s="2"/>
      <c r="B796" s="2"/>
      <c r="C796" s="2"/>
      <c r="D796" s="2"/>
    </row>
    <row r="798" spans="1:4">
      <c r="A798" s="1"/>
      <c r="B798" s="1"/>
      <c r="C798" s="1"/>
      <c r="D798" s="1"/>
    </row>
    <row r="801" spans="1:4">
      <c r="A801" s="1"/>
      <c r="B801" s="1"/>
      <c r="C801" s="1"/>
      <c r="D801" s="1"/>
    </row>
    <row r="809" spans="1:4">
      <c r="A809" s="1"/>
      <c r="B809" s="1"/>
      <c r="C809" s="1"/>
      <c r="D809" s="1"/>
    </row>
    <row r="812" spans="1:4">
      <c r="A812" s="2"/>
      <c r="B812" s="2"/>
      <c r="C812" s="2"/>
      <c r="D812" s="2"/>
    </row>
    <row r="814" spans="1:4">
      <c r="A814" s="1"/>
      <c r="B814" s="1"/>
      <c r="C814" s="1"/>
      <c r="D814" s="1"/>
    </row>
    <row r="817" spans="1:4">
      <c r="A817" s="1"/>
      <c r="B817" s="1"/>
      <c r="C817" s="1"/>
      <c r="D817" s="1"/>
    </row>
    <row r="825" spans="1:4">
      <c r="A825" s="6"/>
    </row>
    <row r="827" spans="1:4">
      <c r="A827" s="1"/>
      <c r="B827" s="1"/>
      <c r="C827" s="1"/>
      <c r="D827" s="1"/>
    </row>
    <row r="832" spans="1:4">
      <c r="A832" s="1"/>
      <c r="B832" s="1"/>
      <c r="C832" s="1"/>
      <c r="D832" s="1"/>
    </row>
    <row r="835" spans="1:4">
      <c r="A835" s="1"/>
      <c r="B835" s="1"/>
      <c r="C835" s="1"/>
      <c r="D835" s="1"/>
    </row>
    <row r="843" spans="1:4">
      <c r="A843" s="1"/>
      <c r="B843" s="1"/>
      <c r="C843" s="1"/>
      <c r="D843" s="1"/>
    </row>
    <row r="848" spans="1:4">
      <c r="A848" s="1"/>
      <c r="B848" s="1"/>
      <c r="C848" s="1"/>
      <c r="D848" s="1"/>
    </row>
    <row r="851" spans="1:4">
      <c r="A851" s="1"/>
      <c r="B851" s="1"/>
      <c r="C851" s="1"/>
      <c r="D851" s="1"/>
    </row>
    <row r="859" spans="1:4">
      <c r="A859" s="1"/>
      <c r="B859" s="1"/>
      <c r="C859" s="1"/>
      <c r="D859" s="1"/>
    </row>
    <row r="862" spans="1:4">
      <c r="A862" s="2"/>
      <c r="B862" s="2"/>
      <c r="C862" s="2"/>
      <c r="D862" s="2"/>
    </row>
    <row r="864" spans="1:4">
      <c r="A864" s="1"/>
      <c r="B864" s="1"/>
      <c r="C864" s="1"/>
      <c r="D864" s="1"/>
    </row>
    <row r="867" spans="1:4">
      <c r="A867" s="1"/>
      <c r="B867" s="1"/>
      <c r="C867" s="1"/>
      <c r="D867" s="1"/>
    </row>
    <row r="875" spans="1:4">
      <c r="A875" s="1"/>
      <c r="B875" s="1"/>
      <c r="C875" s="1"/>
      <c r="D875" s="1"/>
    </row>
    <row r="878" spans="1:4">
      <c r="A878" s="2"/>
      <c r="B878" s="2"/>
      <c r="C878" s="2"/>
      <c r="D878" s="2"/>
    </row>
    <row r="880" spans="1:4">
      <c r="A880" s="1"/>
      <c r="B880" s="1"/>
      <c r="C880" s="1"/>
      <c r="D880" s="1"/>
    </row>
    <row r="883" spans="1:4">
      <c r="A883" s="1"/>
      <c r="B883" s="1"/>
      <c r="C883" s="1"/>
      <c r="D883" s="1"/>
    </row>
    <row r="891" spans="1:4">
      <c r="A891" s="1"/>
      <c r="B891" s="1"/>
      <c r="C891" s="1"/>
      <c r="D891" s="1"/>
    </row>
    <row r="894" spans="1:4">
      <c r="A894" s="2"/>
      <c r="B894" s="2"/>
      <c r="C894" s="2"/>
      <c r="D894" s="2"/>
    </row>
    <row r="896" spans="1:4">
      <c r="A896" s="1"/>
      <c r="B896" s="1"/>
      <c r="C896" s="1"/>
      <c r="D896" s="1"/>
    </row>
    <row r="899" spans="1:4">
      <c r="A899" s="1"/>
      <c r="B899" s="1"/>
      <c r="C899" s="1"/>
      <c r="D899" s="1"/>
    </row>
    <row r="908" spans="1:4">
      <c r="A908" s="6"/>
    </row>
    <row r="910" spans="1:4">
      <c r="A910" s="1"/>
      <c r="B910" s="1"/>
      <c r="C910" s="1"/>
      <c r="D910" s="1"/>
    </row>
    <row r="915" spans="1:4">
      <c r="A915" s="1"/>
      <c r="B915" s="1"/>
      <c r="C915" s="1"/>
      <c r="D915" s="1"/>
    </row>
    <row r="918" spans="1:4">
      <c r="A918" s="1"/>
      <c r="B918" s="1"/>
      <c r="C918" s="1"/>
      <c r="D918" s="1"/>
    </row>
    <row r="926" spans="1:4">
      <c r="A926" s="1"/>
      <c r="B926" s="1"/>
      <c r="C926" s="1"/>
      <c r="D926" s="1"/>
    </row>
    <row r="931" spans="1:4">
      <c r="A931" s="1"/>
      <c r="B931" s="1"/>
      <c r="C931" s="1"/>
      <c r="D931" s="1"/>
    </row>
    <row r="934" spans="1:4">
      <c r="A934" s="1"/>
      <c r="B934" s="1"/>
      <c r="C934" s="1"/>
      <c r="D934" s="1"/>
    </row>
    <row r="942" spans="1:4">
      <c r="A942" s="1"/>
      <c r="B942" s="1"/>
      <c r="C942" s="1"/>
      <c r="D942" s="1"/>
    </row>
    <row r="945" spans="1:4">
      <c r="A945" s="2"/>
      <c r="B945" s="2"/>
      <c r="C945" s="2"/>
      <c r="D945" s="2"/>
    </row>
    <row r="947" spans="1:4">
      <c r="A947" s="1"/>
      <c r="B947" s="1"/>
      <c r="C947" s="1"/>
      <c r="D947" s="1"/>
    </row>
    <row r="950" spans="1:4">
      <c r="A950" s="1"/>
      <c r="B950" s="1"/>
      <c r="C950" s="1"/>
      <c r="D950" s="1"/>
    </row>
    <row r="958" spans="1:4">
      <c r="A958" s="1"/>
      <c r="B958" s="1"/>
      <c r="C958" s="1"/>
      <c r="D958" s="1"/>
    </row>
    <row r="961" spans="1:4">
      <c r="A961" s="2"/>
      <c r="B961" s="2"/>
      <c r="C961" s="2"/>
      <c r="D961" s="2"/>
    </row>
    <row r="963" spans="1:4">
      <c r="A963" s="1"/>
      <c r="B963" s="1"/>
      <c r="C963" s="1"/>
      <c r="D963" s="1"/>
    </row>
    <row r="966" spans="1:4">
      <c r="A966" s="1"/>
      <c r="B966" s="1"/>
      <c r="C966" s="1"/>
      <c r="D966" s="1"/>
    </row>
    <row r="974" spans="1:4">
      <c r="A974" s="1"/>
      <c r="B974" s="1"/>
      <c r="C974" s="1"/>
      <c r="D974" s="1"/>
    </row>
    <row r="977" spans="1:4">
      <c r="A977" s="2"/>
      <c r="B977" s="2"/>
      <c r="C977" s="2"/>
      <c r="D977" s="2"/>
    </row>
    <row r="979" spans="1:4">
      <c r="A979" s="1"/>
      <c r="B979" s="1"/>
      <c r="C979" s="1"/>
      <c r="D979" s="1"/>
    </row>
    <row r="982" spans="1:4">
      <c r="A982" s="1"/>
      <c r="B982" s="1"/>
      <c r="C982" s="1"/>
      <c r="D982" s="1"/>
    </row>
  </sheetData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Q100"/>
  <sheetViews>
    <sheetView zoomScale="60" workbookViewId="0"/>
  </sheetViews>
  <sheetFormatPr baseColWidth="10" defaultRowHeight="12.75"/>
  <cols>
    <col min="12" max="13" width="11.85546875" customWidth="1"/>
  </cols>
  <sheetData>
    <row r="1" spans="1:17" ht="21" customHeight="1">
      <c r="A1" s="9" t="s">
        <v>30</v>
      </c>
    </row>
    <row r="3" spans="1:17">
      <c r="A3" s="4" t="s">
        <v>5</v>
      </c>
      <c r="K3" s="3"/>
    </row>
    <row r="4" spans="1:17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</row>
    <row r="5" spans="1:17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</row>
    <row r="6" spans="1:17">
      <c r="A6" s="3">
        <v>1</v>
      </c>
      <c r="B6" s="3">
        <v>5.28</v>
      </c>
      <c r="C6" s="3">
        <v>3.11</v>
      </c>
      <c r="D6" s="3">
        <v>46.17</v>
      </c>
      <c r="E6" s="3">
        <f>(25*3600)/D6/1000</f>
        <v>1.9493177387914229</v>
      </c>
      <c r="F6" s="3">
        <f>(B6-C6)*E6</f>
        <v>4.2300194931773882</v>
      </c>
      <c r="G6" s="3">
        <f>(F6-F15)</f>
        <v>2.2445876513459617</v>
      </c>
      <c r="H6" s="3">
        <v>1.2178</v>
      </c>
      <c r="I6" s="3">
        <f t="shared" ref="I6:I14" si="0">G6/H6</f>
        <v>1.843149656221023</v>
      </c>
      <c r="J6" s="3">
        <v>1843.149656221023</v>
      </c>
      <c r="K6" s="3">
        <v>0.3004</v>
      </c>
      <c r="L6" s="3">
        <f>+G6/K6</f>
        <v>7.4719961762515368</v>
      </c>
      <c r="M6" s="3">
        <v>7.4719961762515368</v>
      </c>
      <c r="N6">
        <v>0</v>
      </c>
      <c r="O6">
        <v>1553.98</v>
      </c>
      <c r="Q6">
        <v>1530.83</v>
      </c>
    </row>
    <row r="7" spans="1:17">
      <c r="A7">
        <v>2</v>
      </c>
      <c r="B7" s="3">
        <v>5.28</v>
      </c>
      <c r="C7">
        <v>2.86</v>
      </c>
      <c r="D7">
        <v>50.57</v>
      </c>
      <c r="E7" s="3">
        <f t="shared" ref="E7:E15" si="1">(25*3600)/D7/1000</f>
        <v>1.7797112912794146</v>
      </c>
      <c r="F7">
        <f t="shared" ref="F7:F15" si="2">(B7-C7)*E7</f>
        <v>4.3069013248961845</v>
      </c>
      <c r="G7">
        <f>(F7-F15)</f>
        <v>2.321469483064758</v>
      </c>
      <c r="H7">
        <v>0.88560000000000005</v>
      </c>
      <c r="I7">
        <f t="shared" si="0"/>
        <v>2.6213521714823371</v>
      </c>
      <c r="J7">
        <v>2621.352171482336</v>
      </c>
      <c r="K7">
        <v>0.21099999999999999</v>
      </c>
      <c r="L7" s="3">
        <f t="shared" ref="L7:L14" si="3">+G7/K7</f>
        <v>11.002225038221603</v>
      </c>
      <c r="M7" s="3">
        <v>11.002225038221603</v>
      </c>
      <c r="N7">
        <v>1</v>
      </c>
      <c r="O7">
        <v>1218.1300000000001</v>
      </c>
      <c r="Q7">
        <v>1126.3900000000001</v>
      </c>
    </row>
    <row r="8" spans="1:17">
      <c r="A8">
        <v>3</v>
      </c>
      <c r="B8" s="3">
        <v>5.28</v>
      </c>
      <c r="C8">
        <v>2.95</v>
      </c>
      <c r="D8">
        <v>51.89</v>
      </c>
      <c r="E8" s="3">
        <f t="shared" si="1"/>
        <v>1.7344382347273077</v>
      </c>
      <c r="F8">
        <f t="shared" si="2"/>
        <v>4.0412410869146269</v>
      </c>
      <c r="G8">
        <f>(F8-F15)</f>
        <v>2.0558092450832004</v>
      </c>
      <c r="H8">
        <v>0.95740000000000003</v>
      </c>
      <c r="I8">
        <f t="shared" si="0"/>
        <v>2.1472835231702532</v>
      </c>
      <c r="J8">
        <v>2147.2835231702529</v>
      </c>
      <c r="K8">
        <v>0.23810000000000001</v>
      </c>
      <c r="L8" s="3">
        <f t="shared" si="3"/>
        <v>8.6342261448265454</v>
      </c>
      <c r="M8" s="3">
        <v>8.6342261448265454</v>
      </c>
      <c r="N8">
        <v>2</v>
      </c>
      <c r="O8">
        <v>1051.0899999999999</v>
      </c>
      <c r="Q8">
        <v>1012.97</v>
      </c>
    </row>
    <row r="9" spans="1:17">
      <c r="A9">
        <v>4</v>
      </c>
      <c r="B9" s="3">
        <v>5.28</v>
      </c>
      <c r="C9">
        <v>2.99</v>
      </c>
      <c r="D9">
        <v>53.28</v>
      </c>
      <c r="E9" s="3">
        <f t="shared" si="1"/>
        <v>1.6891891891891893</v>
      </c>
      <c r="F9">
        <f t="shared" si="2"/>
        <v>3.8682432432432434</v>
      </c>
      <c r="G9">
        <f>(F9-F15)</f>
        <v>1.8828114014118169</v>
      </c>
      <c r="H9">
        <v>1.4239999999999999</v>
      </c>
      <c r="I9">
        <f t="shared" si="0"/>
        <v>1.3221990178453771</v>
      </c>
      <c r="J9">
        <v>1322.1990178453768</v>
      </c>
      <c r="K9">
        <v>0.28749999999999998</v>
      </c>
      <c r="L9" s="3">
        <f t="shared" si="3"/>
        <v>6.5489092223019725</v>
      </c>
      <c r="M9" s="3">
        <v>6.5489092223019725</v>
      </c>
      <c r="N9">
        <v>3</v>
      </c>
      <c r="O9">
        <v>1274.8499999999999</v>
      </c>
      <c r="Q9">
        <v>1291.3599999999999</v>
      </c>
    </row>
    <row r="10" spans="1:17">
      <c r="A10">
        <v>5</v>
      </c>
      <c r="B10" s="3">
        <v>5.28</v>
      </c>
      <c r="C10">
        <v>4.43</v>
      </c>
      <c r="D10">
        <v>48.75</v>
      </c>
      <c r="E10" s="3">
        <f t="shared" si="1"/>
        <v>1.8461538461538463</v>
      </c>
      <c r="F10">
        <f t="shared" si="2"/>
        <v>1.5692307692307703</v>
      </c>
      <c r="G10">
        <f>(F10-F15)</f>
        <v>-0.4162010726006562</v>
      </c>
      <c r="H10">
        <v>0.98299999999999998</v>
      </c>
      <c r="I10">
        <f t="shared" si="0"/>
        <v>-0.42339885310341424</v>
      </c>
      <c r="J10">
        <v>858.10718368016774</v>
      </c>
      <c r="K10">
        <v>0.25829999999999997</v>
      </c>
      <c r="L10" s="3">
        <f t="shared" si="3"/>
        <v>-1.6113088370137678</v>
      </c>
      <c r="M10" s="3"/>
      <c r="N10">
        <v>4</v>
      </c>
      <c r="O10">
        <v>1313.07</v>
      </c>
      <c r="Q10">
        <v>1378.69</v>
      </c>
    </row>
    <row r="11" spans="1:17">
      <c r="A11" s="1">
        <v>6</v>
      </c>
      <c r="B11" s="1">
        <v>5.28</v>
      </c>
      <c r="C11" s="1">
        <v>3.18</v>
      </c>
      <c r="D11" s="1">
        <v>49</v>
      </c>
      <c r="E11" s="3">
        <f t="shared" si="1"/>
        <v>1.8367346938775511</v>
      </c>
      <c r="F11" s="1">
        <f t="shared" si="2"/>
        <v>3.8571428571428572</v>
      </c>
      <c r="G11" s="1">
        <f>(F11-F15)</f>
        <v>1.8717110153114307</v>
      </c>
      <c r="H11" s="1">
        <v>1.0907</v>
      </c>
      <c r="I11" s="1">
        <f t="shared" si="0"/>
        <v>1.7160640096373252</v>
      </c>
      <c r="J11">
        <v>1496.0110413032987</v>
      </c>
      <c r="K11" s="1">
        <v>0.25990000000000002</v>
      </c>
      <c r="L11" s="3"/>
      <c r="M11" s="3"/>
      <c r="N11">
        <v>5</v>
      </c>
      <c r="O11">
        <v>1392.29</v>
      </c>
      <c r="Q11">
        <v>1412.07</v>
      </c>
    </row>
    <row r="12" spans="1:17">
      <c r="A12">
        <v>7</v>
      </c>
      <c r="B12" s="3">
        <v>5.28</v>
      </c>
      <c r="C12">
        <v>3.35</v>
      </c>
      <c r="D12">
        <v>60.06</v>
      </c>
      <c r="E12" s="3">
        <f t="shared" si="1"/>
        <v>1.4985014985014984</v>
      </c>
      <c r="F12">
        <f t="shared" si="2"/>
        <v>2.8921078921078922</v>
      </c>
      <c r="G12">
        <f>(F12-F15)</f>
        <v>0.90667605027646569</v>
      </c>
      <c r="H12">
        <v>1.0566</v>
      </c>
      <c r="I12">
        <f t="shared" si="0"/>
        <v>0.85810718368016814</v>
      </c>
      <c r="J12" s="3">
        <v>427.69625430377562</v>
      </c>
      <c r="K12">
        <v>0.2712</v>
      </c>
      <c r="L12" s="3">
        <f t="shared" si="3"/>
        <v>3.3432007753556996</v>
      </c>
      <c r="M12" s="3">
        <v>3.3432007753556996</v>
      </c>
    </row>
    <row r="13" spans="1:17">
      <c r="A13">
        <v>8</v>
      </c>
      <c r="B13" s="3">
        <v>5.28</v>
      </c>
      <c r="C13">
        <v>3.41</v>
      </c>
      <c r="D13">
        <v>46.86</v>
      </c>
      <c r="E13" s="3">
        <f t="shared" si="1"/>
        <v>1.9206145966709349</v>
      </c>
      <c r="F13">
        <f t="shared" si="2"/>
        <v>3.5915492957746484</v>
      </c>
      <c r="G13">
        <f>(F13-F15)</f>
        <v>1.6061174539432219</v>
      </c>
      <c r="H13">
        <v>1.0736000000000001</v>
      </c>
      <c r="I13">
        <f t="shared" si="0"/>
        <v>1.496011041303299</v>
      </c>
      <c r="K13">
        <v>0.25040000000000001</v>
      </c>
      <c r="L13" s="3">
        <f t="shared" si="3"/>
        <v>6.4142070844377868</v>
      </c>
      <c r="M13" s="3">
        <v>6.4142070844377868</v>
      </c>
    </row>
    <row r="14" spans="1:17">
      <c r="A14" s="3">
        <v>9</v>
      </c>
      <c r="B14" s="3">
        <v>5.28</v>
      </c>
      <c r="C14" s="3">
        <v>3.76</v>
      </c>
      <c r="D14" s="3">
        <v>51.48</v>
      </c>
      <c r="E14" s="3">
        <f t="shared" si="1"/>
        <v>1.7482517482517483</v>
      </c>
      <c r="F14" s="3">
        <f t="shared" si="2"/>
        <v>2.6573426573426584</v>
      </c>
      <c r="G14" s="3">
        <f>(F14-F15)</f>
        <v>0.67191081551123188</v>
      </c>
      <c r="H14" s="3">
        <v>1.571</v>
      </c>
      <c r="I14" s="3">
        <f t="shared" si="0"/>
        <v>0.42769625430377589</v>
      </c>
      <c r="K14" s="3">
        <v>0.40820000000000001</v>
      </c>
      <c r="L14" s="3">
        <f t="shared" si="3"/>
        <v>1.6460333550005681</v>
      </c>
      <c r="M14" s="3">
        <v>1.6460333550005681</v>
      </c>
    </row>
    <row r="15" spans="1:17">
      <c r="A15" t="s">
        <v>22</v>
      </c>
      <c r="B15" s="3">
        <v>5.28</v>
      </c>
      <c r="C15">
        <v>4.22</v>
      </c>
      <c r="D15">
        <v>48.05</v>
      </c>
      <c r="E15" s="3">
        <f t="shared" si="1"/>
        <v>1.8730489073881373</v>
      </c>
      <c r="F15">
        <f t="shared" si="2"/>
        <v>1.9854318418314265</v>
      </c>
      <c r="G15" s="3"/>
    </row>
    <row r="16" spans="1:17">
      <c r="I16" s="4">
        <f t="shared" ref="I16:J16" si="4">AVERAGE(I6:I14)</f>
        <v>1.3342737782822385</v>
      </c>
      <c r="J16" s="4">
        <f t="shared" si="4"/>
        <v>1530.8284068580328</v>
      </c>
      <c r="L16" s="4">
        <f t="shared" ref="L16:M16" si="5">AVERAGE(L6:L14)</f>
        <v>5.4311861199227431</v>
      </c>
      <c r="M16" s="4">
        <f t="shared" si="5"/>
        <v>6.4372568280565305</v>
      </c>
    </row>
    <row r="17" spans="1:13">
      <c r="J17" s="4">
        <f>+STDEV(J6:J14)</f>
        <v>750.66597270450598</v>
      </c>
      <c r="L17" s="4">
        <f t="shared" ref="L17:M17" si="6">+STDEV(L6:L14)</f>
        <v>4.0701049536839475</v>
      </c>
      <c r="M17" s="4">
        <f t="shared" si="6"/>
        <v>3.1432015851990873</v>
      </c>
    </row>
    <row r="18" spans="1:13">
      <c r="A18" s="4" t="s">
        <v>25</v>
      </c>
      <c r="J18" s="4">
        <f>+J17/2.65</f>
        <v>283.27017837905885</v>
      </c>
      <c r="L18" s="4">
        <f t="shared" ref="L18:M18" si="7">+L17/2.65</f>
        <v>1.5358886617675274</v>
      </c>
      <c r="M18" s="4">
        <f t="shared" si="7"/>
        <v>1.1861138057355047</v>
      </c>
    </row>
    <row r="19" spans="1:13">
      <c r="A19" s="4"/>
      <c r="J19" s="4">
        <f>+(J18/J16)*100</f>
        <v>18.504371692478593</v>
      </c>
      <c r="L19" s="4">
        <f t="shared" ref="L19:M19" si="8">+(L18/L16)*100</f>
        <v>28.2790651591475</v>
      </c>
      <c r="M19" s="4">
        <f t="shared" si="8"/>
        <v>18.425764847005549</v>
      </c>
    </row>
    <row r="20" spans="1:13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1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13">
      <c r="A22" s="3">
        <v>1</v>
      </c>
      <c r="B22" s="3">
        <v>5.28</v>
      </c>
      <c r="C22" s="3">
        <v>3.69</v>
      </c>
      <c r="D22" s="3">
        <v>46.17</v>
      </c>
      <c r="E22" s="3">
        <f>(25*3600)/D22/1000</f>
        <v>1.9493177387914229</v>
      </c>
      <c r="F22" s="3">
        <f>(B22-C22)*E22</f>
        <v>3.0994152046783632</v>
      </c>
      <c r="G22" s="3">
        <f>(F22-F31)</f>
        <v>1.1327138519208193</v>
      </c>
      <c r="H22" s="3">
        <v>1.2178</v>
      </c>
      <c r="I22" s="3">
        <f>G22/H22</f>
        <v>0.93013126286813874</v>
      </c>
      <c r="J22" s="3">
        <v>930.13126286813849</v>
      </c>
      <c r="K22" s="3">
        <v>0.3004</v>
      </c>
      <c r="L22" s="3">
        <f>+G22/K22</f>
        <v>3.7706852593902109</v>
      </c>
      <c r="M22" s="3">
        <v>3.7706852593902109</v>
      </c>
    </row>
    <row r="23" spans="1:13">
      <c r="A23">
        <v>2</v>
      </c>
      <c r="B23" s="3">
        <v>5.28</v>
      </c>
      <c r="C23">
        <v>2.96</v>
      </c>
      <c r="D23">
        <v>50.57</v>
      </c>
      <c r="E23" s="3">
        <f t="shared" ref="E23:E31" si="9">(25*3600)/D23/1000</f>
        <v>1.7797112912794146</v>
      </c>
      <c r="F23">
        <f t="shared" ref="F23:F31" si="10">(B23-C23)*E23</f>
        <v>4.1289301957682421</v>
      </c>
      <c r="G23">
        <f>(F23-F31)</f>
        <v>2.1622288430106984</v>
      </c>
      <c r="H23">
        <v>0.88560000000000005</v>
      </c>
      <c r="I23">
        <f t="shared" ref="I23:I25" si="11">G23/H23</f>
        <v>2.44154115064442</v>
      </c>
      <c r="J23">
        <v>2441.5411506444198</v>
      </c>
      <c r="K23">
        <v>0.21099999999999999</v>
      </c>
      <c r="L23" s="3">
        <f t="shared" ref="L23:L30" si="12">+G23/K23</f>
        <v>10.247530061662077</v>
      </c>
      <c r="M23" s="3">
        <v>10.247530061662077</v>
      </c>
    </row>
    <row r="24" spans="1:13">
      <c r="A24">
        <v>3</v>
      </c>
      <c r="B24" s="3">
        <v>5.28</v>
      </c>
      <c r="C24">
        <v>3.57</v>
      </c>
      <c r="D24">
        <v>51.89</v>
      </c>
      <c r="E24" s="3">
        <f t="shared" si="9"/>
        <v>1.7344382347273077</v>
      </c>
      <c r="F24">
        <f t="shared" si="10"/>
        <v>2.9658893813836968</v>
      </c>
      <c r="G24">
        <f>(F24-F31)</f>
        <v>0.99918802862615297</v>
      </c>
      <c r="H24">
        <v>0.95740000000000003</v>
      </c>
      <c r="I24">
        <f t="shared" si="11"/>
        <v>1.0436474082161613</v>
      </c>
      <c r="J24">
        <v>1043.6474082161612</v>
      </c>
      <c r="K24">
        <v>0.23810000000000001</v>
      </c>
      <c r="L24" s="3">
        <f t="shared" si="12"/>
        <v>4.1965057901140401</v>
      </c>
      <c r="M24" s="3">
        <v>4.1965057901140401</v>
      </c>
    </row>
    <row r="25" spans="1:13">
      <c r="A25">
        <v>4</v>
      </c>
      <c r="B25" s="3">
        <v>5.28</v>
      </c>
      <c r="C25">
        <v>3.33</v>
      </c>
      <c r="D25">
        <v>53.28</v>
      </c>
      <c r="E25" s="3">
        <f t="shared" si="9"/>
        <v>1.6891891891891893</v>
      </c>
      <c r="F25">
        <f t="shared" si="10"/>
        <v>3.2939189189189193</v>
      </c>
      <c r="G25">
        <f>(F25-F31)</f>
        <v>1.3272175661613754</v>
      </c>
      <c r="H25">
        <v>1.4239999999999999</v>
      </c>
      <c r="I25">
        <f t="shared" si="11"/>
        <v>0.93203480769759517</v>
      </c>
      <c r="J25">
        <v>932.03480769759506</v>
      </c>
      <c r="K25">
        <v>0.28749999999999998</v>
      </c>
      <c r="L25" s="3">
        <f t="shared" si="12"/>
        <v>4.6164089257786971</v>
      </c>
      <c r="M25" s="3">
        <v>4.6164089257786971</v>
      </c>
    </row>
    <row r="26" spans="1:13">
      <c r="A26">
        <v>5</v>
      </c>
      <c r="B26" s="3">
        <v>5.28</v>
      </c>
      <c r="C26">
        <v>4.38</v>
      </c>
      <c r="D26">
        <v>48.75</v>
      </c>
      <c r="E26" s="3">
        <f t="shared" si="9"/>
        <v>1.8461538461538463</v>
      </c>
      <c r="F26">
        <f t="shared" si="10"/>
        <v>1.6615384615384623</v>
      </c>
      <c r="G26">
        <f>(F26-F31)</f>
        <v>-0.30516289121908158</v>
      </c>
      <c r="H26">
        <v>0.98299999999999998</v>
      </c>
      <c r="I26">
        <f t="shared" ref="I26:I30" si="13">G26/H26</f>
        <v>-0.31044037763894361</v>
      </c>
      <c r="J26" s="1"/>
      <c r="K26">
        <v>0.25829999999999997</v>
      </c>
      <c r="L26" s="3">
        <f t="shared" si="12"/>
        <v>-1.1814281502868045</v>
      </c>
      <c r="M26" s="3"/>
    </row>
    <row r="27" spans="1:13">
      <c r="A27" s="1">
        <v>6</v>
      </c>
      <c r="B27" s="3">
        <v>5.28</v>
      </c>
      <c r="C27" s="1">
        <v>3.43</v>
      </c>
      <c r="D27" s="1">
        <v>49</v>
      </c>
      <c r="E27" s="3">
        <f t="shared" si="9"/>
        <v>1.8367346938775511</v>
      </c>
      <c r="F27" s="1">
        <f t="shared" si="10"/>
        <v>3.3979591836734695</v>
      </c>
      <c r="G27" s="1">
        <f>(F27-F31)</f>
        <v>1.4312578309159256</v>
      </c>
      <c r="H27" s="1">
        <v>1.0907</v>
      </c>
      <c r="I27" s="1">
        <f t="shared" si="13"/>
        <v>1.3122378572622404</v>
      </c>
      <c r="K27" s="1">
        <v>0.25990000000000002</v>
      </c>
      <c r="L27" s="3">
        <f t="shared" si="12"/>
        <v>5.5069558711655464</v>
      </c>
      <c r="M27" s="3"/>
    </row>
    <row r="28" spans="1:13">
      <c r="A28">
        <v>7</v>
      </c>
      <c r="B28" s="3">
        <v>5.28</v>
      </c>
      <c r="C28">
        <v>3.11</v>
      </c>
      <c r="D28">
        <v>60.06</v>
      </c>
      <c r="E28" s="3">
        <f t="shared" si="9"/>
        <v>1.4985014985014984</v>
      </c>
      <c r="F28">
        <f t="shared" si="10"/>
        <v>3.2517482517482521</v>
      </c>
      <c r="G28">
        <f>(F28-F31)</f>
        <v>1.2850468989907082</v>
      </c>
      <c r="H28">
        <v>1.0566</v>
      </c>
      <c r="I28">
        <f t="shared" si="13"/>
        <v>1.2162094444356504</v>
      </c>
      <c r="J28" s="3">
        <v>1216.2094444356505</v>
      </c>
      <c r="K28">
        <v>0.2712</v>
      </c>
      <c r="L28" s="3">
        <f t="shared" si="12"/>
        <v>4.7383735213521687</v>
      </c>
      <c r="M28" s="3">
        <v>4.7383735213521687</v>
      </c>
    </row>
    <row r="29" spans="1:13" s="1" customFormat="1">
      <c r="A29" s="1">
        <v>8</v>
      </c>
      <c r="B29" s="1">
        <v>5.28</v>
      </c>
      <c r="C29" s="1">
        <v>3.32</v>
      </c>
      <c r="D29" s="1">
        <v>46.86</v>
      </c>
      <c r="E29" s="3">
        <f t="shared" si="9"/>
        <v>1.9206145966709349</v>
      </c>
      <c r="F29" s="1">
        <f t="shared" si="10"/>
        <v>3.7644046094750334</v>
      </c>
      <c r="G29" s="1">
        <f>(F29-F31)</f>
        <v>1.7977032567174895</v>
      </c>
      <c r="H29" s="1">
        <v>1.0736000000000001</v>
      </c>
      <c r="I29" s="1">
        <f t="shared" si="13"/>
        <v>1.674462795005113</v>
      </c>
      <c r="J29" s="3"/>
      <c r="K29">
        <v>0.25040000000000001</v>
      </c>
      <c r="L29" s="3">
        <f t="shared" si="12"/>
        <v>7.1793261051017954</v>
      </c>
      <c r="M29" s="3">
        <v>7.1793261051017954</v>
      </c>
    </row>
    <row r="30" spans="1:13" s="3" customFormat="1">
      <c r="A30" s="3">
        <v>9</v>
      </c>
      <c r="B30" s="3">
        <v>5.28</v>
      </c>
      <c r="C30" s="3">
        <v>3.98</v>
      </c>
      <c r="D30" s="3">
        <v>51.48</v>
      </c>
      <c r="E30" s="3">
        <f t="shared" si="9"/>
        <v>1.7482517482517483</v>
      </c>
      <c r="F30" s="3">
        <f t="shared" si="10"/>
        <v>2.2727272727272734</v>
      </c>
      <c r="G30" s="3">
        <f>(F30-F31)</f>
        <v>0.3060259199697295</v>
      </c>
      <c r="H30" s="3">
        <v>1.571</v>
      </c>
      <c r="I30" s="3">
        <f t="shared" si="13"/>
        <v>0.19479689367901307</v>
      </c>
      <c r="J30">
        <v>194.7968936790131</v>
      </c>
      <c r="K30" s="3">
        <v>0.40820000000000001</v>
      </c>
      <c r="L30" s="3">
        <f t="shared" si="12"/>
        <v>0.74969603128302176</v>
      </c>
      <c r="M30" s="3">
        <v>0.74969603128302176</v>
      </c>
    </row>
    <row r="31" spans="1:13">
      <c r="A31" t="s">
        <v>22</v>
      </c>
      <c r="B31" s="3">
        <v>5.28</v>
      </c>
      <c r="C31">
        <v>4.2300000000000004</v>
      </c>
      <c r="D31">
        <v>48.05</v>
      </c>
      <c r="E31" s="3">
        <f t="shared" si="9"/>
        <v>1.8730489073881373</v>
      </c>
      <c r="F31">
        <f t="shared" si="10"/>
        <v>1.9667013527575439</v>
      </c>
    </row>
    <row r="32" spans="1:13">
      <c r="I32" s="4">
        <f>AVERAGE(I22:I30)</f>
        <v>1.0482912491299321</v>
      </c>
      <c r="J32" s="4">
        <f>AVERAGE(J22:J30)</f>
        <v>1126.3934945901631</v>
      </c>
      <c r="L32" s="4">
        <f t="shared" ref="L32:M32" si="14">AVERAGE(L22:L30)</f>
        <v>4.4248948239511954</v>
      </c>
      <c r="M32" s="4">
        <f t="shared" si="14"/>
        <v>5.0712179563831441</v>
      </c>
    </row>
    <row r="33" spans="1:13">
      <c r="J33" s="4">
        <f>+STDEV(J22:J30)</f>
        <v>733.30669797598182</v>
      </c>
      <c r="L33" s="4">
        <f t="shared" ref="L33:M33" si="15">+STDEV(L22:L30)</f>
        <v>3.3206526205528037</v>
      </c>
      <c r="M33" s="4">
        <f t="shared" si="15"/>
        <v>2.9633320791829831</v>
      </c>
    </row>
    <row r="34" spans="1:13">
      <c r="A34" s="4" t="s">
        <v>27</v>
      </c>
      <c r="J34" s="4">
        <f>+J33/2.45</f>
        <v>299.30885631672726</v>
      </c>
      <c r="L34" s="4">
        <f t="shared" ref="L34:M34" si="16">+L33/2.65</f>
        <v>1.2530764605859637</v>
      </c>
      <c r="M34" s="4">
        <f t="shared" si="16"/>
        <v>1.1182385204464087</v>
      </c>
    </row>
    <row r="35" spans="1:13">
      <c r="J35" s="4">
        <f>+(J34/J32)*100</f>
        <v>26.5723175563643</v>
      </c>
      <c r="L35" s="4">
        <f t="shared" ref="L35:M35" si="17">+(L34/L32)*100</f>
        <v>28.318785201475887</v>
      </c>
      <c r="M35" s="4">
        <f t="shared" si="17"/>
        <v>22.050689401722153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 s="3" customFormat="1">
      <c r="A38" s="3">
        <v>1</v>
      </c>
      <c r="B38" s="3">
        <v>5.21</v>
      </c>
      <c r="C38" s="3">
        <v>3.08</v>
      </c>
      <c r="D38" s="3">
        <v>46.17</v>
      </c>
      <c r="E38" s="3">
        <f>(25*3600)/D38/1000</f>
        <v>1.9493177387914229</v>
      </c>
      <c r="F38" s="3">
        <f>(B38-C38)*E38</f>
        <v>4.1520467836257309</v>
      </c>
      <c r="G38" s="3">
        <f>(F38-F47)</f>
        <v>2.3539198325331192</v>
      </c>
      <c r="H38" s="3">
        <v>1.2178</v>
      </c>
      <c r="I38" s="3">
        <f>G38/H38</f>
        <v>1.9329280937207416</v>
      </c>
      <c r="J38" s="3">
        <v>1932.9280937207411</v>
      </c>
      <c r="K38" s="3">
        <v>0.3004</v>
      </c>
      <c r="L38" s="3">
        <f>+G38/K38</f>
        <v>7.8359515064351504</v>
      </c>
      <c r="M38" s="3">
        <v>7.8359515064351504</v>
      </c>
    </row>
    <row r="39" spans="1:13">
      <c r="A39">
        <v>2</v>
      </c>
      <c r="B39" s="3">
        <v>5.21</v>
      </c>
      <c r="C39">
        <v>3.16</v>
      </c>
      <c r="D39">
        <v>50.57</v>
      </c>
      <c r="E39" s="3">
        <f t="shared" ref="E39:E47" si="18">(25*3600)/D39/1000</f>
        <v>1.7797112912794146</v>
      </c>
      <c r="F39">
        <f t="shared" ref="F39:F47" si="19">(B39-C39)*E39</f>
        <v>3.6484081471227996</v>
      </c>
      <c r="G39">
        <f>(F39-F47)</f>
        <v>1.8502811960301877</v>
      </c>
      <c r="H39">
        <v>0.88560000000000005</v>
      </c>
      <c r="I39">
        <f t="shared" ref="I39:I46" si="20">G39/H39</f>
        <v>2.0892967434848551</v>
      </c>
      <c r="J39">
        <v>2089.2967434848551</v>
      </c>
      <c r="K39">
        <v>0.21099999999999999</v>
      </c>
      <c r="L39" s="3">
        <f t="shared" ref="L39:L46" si="21">+G39/K39</f>
        <v>8.7691051944558662</v>
      </c>
      <c r="M39" s="3">
        <v>8.7691051944558662</v>
      </c>
    </row>
    <row r="40" spans="1:13">
      <c r="A40">
        <v>3</v>
      </c>
      <c r="B40" s="3">
        <v>5.21</v>
      </c>
      <c r="C40">
        <v>3.72</v>
      </c>
      <c r="D40">
        <v>51.89</v>
      </c>
      <c r="E40" s="3">
        <f t="shared" si="18"/>
        <v>1.7344382347273077</v>
      </c>
      <c r="F40">
        <f t="shared" si="19"/>
        <v>2.5843129697436882</v>
      </c>
      <c r="G40">
        <f>(F40-F47)</f>
        <v>0.78618601865107629</v>
      </c>
      <c r="H40">
        <v>0.95740000000000003</v>
      </c>
      <c r="I40">
        <f t="shared" si="20"/>
        <v>0.82116776545965764</v>
      </c>
      <c r="J40">
        <v>821.16776545965763</v>
      </c>
      <c r="K40">
        <v>0.23810000000000001</v>
      </c>
      <c r="L40" s="3">
        <f t="shared" si="21"/>
        <v>3.3019152400297198</v>
      </c>
      <c r="M40" s="3">
        <v>3.3019152400297198</v>
      </c>
    </row>
    <row r="41" spans="1:13" s="3" customFormat="1">
      <c r="A41" s="3">
        <v>4</v>
      </c>
      <c r="B41" s="3">
        <v>5.21</v>
      </c>
      <c r="C41" s="3">
        <v>2.9</v>
      </c>
      <c r="D41" s="3">
        <v>53.28</v>
      </c>
      <c r="E41" s="3">
        <f t="shared" si="18"/>
        <v>1.6891891891891893</v>
      </c>
      <c r="F41" s="3">
        <f t="shared" si="19"/>
        <v>3.9020270270270272</v>
      </c>
      <c r="G41" s="3">
        <f>(F41-F47)</f>
        <v>2.1039000759344155</v>
      </c>
      <c r="H41" s="3">
        <v>1.4239999999999999</v>
      </c>
      <c r="I41" s="3">
        <f t="shared" si="20"/>
        <v>1.4774579184932695</v>
      </c>
      <c r="J41" s="3">
        <v>1477.4579184932693</v>
      </c>
      <c r="K41">
        <v>0.28749999999999998</v>
      </c>
      <c r="L41" s="3">
        <f t="shared" si="21"/>
        <v>7.3179133075979674</v>
      </c>
      <c r="M41" s="3">
        <v>7.3179133075979674</v>
      </c>
    </row>
    <row r="42" spans="1:13">
      <c r="A42">
        <v>5</v>
      </c>
      <c r="B42" s="3">
        <v>5.21</v>
      </c>
      <c r="C42">
        <v>4.2</v>
      </c>
      <c r="D42">
        <v>48.75</v>
      </c>
      <c r="E42" s="3">
        <f t="shared" si="18"/>
        <v>1.8461538461538463</v>
      </c>
      <c r="F42">
        <f t="shared" si="19"/>
        <v>1.8646153846153843</v>
      </c>
      <c r="G42">
        <f>(F42-F47)</f>
        <v>6.648843352277245E-2</v>
      </c>
      <c r="H42">
        <v>0.98299999999999998</v>
      </c>
      <c r="I42">
        <f t="shared" si="20"/>
        <v>6.7638284356838704E-2</v>
      </c>
      <c r="J42">
        <v>67.638284356838795</v>
      </c>
      <c r="K42">
        <v>0.25829999999999997</v>
      </c>
      <c r="L42" s="3">
        <f t="shared" si="21"/>
        <v>0.25740779528754337</v>
      </c>
      <c r="M42" s="3">
        <v>0.25740779528754337</v>
      </c>
    </row>
    <row r="43" spans="1:13">
      <c r="A43" s="1">
        <v>6</v>
      </c>
      <c r="B43" s="3">
        <v>5.21</v>
      </c>
      <c r="C43" s="1">
        <v>3.54</v>
      </c>
      <c r="D43" s="1">
        <v>49</v>
      </c>
      <c r="E43" s="3">
        <f t="shared" si="18"/>
        <v>1.8367346938775511</v>
      </c>
      <c r="F43" s="1">
        <f t="shared" si="19"/>
        <v>3.0673469387755103</v>
      </c>
      <c r="G43" s="1">
        <f>(F43-F47)</f>
        <v>1.2692199876828985</v>
      </c>
      <c r="H43" s="1">
        <v>1.0907</v>
      </c>
      <c r="I43" s="1">
        <f t="shared" si="20"/>
        <v>1.1636746930254869</v>
      </c>
      <c r="J43" s="1"/>
      <c r="K43" s="1">
        <v>0.25990000000000002</v>
      </c>
      <c r="L43" s="3">
        <f t="shared" si="21"/>
        <v>4.8834936040126911</v>
      </c>
      <c r="M43" s="3"/>
    </row>
    <row r="44" spans="1:13">
      <c r="A44">
        <v>7</v>
      </c>
      <c r="B44" s="3">
        <v>5.21</v>
      </c>
      <c r="C44">
        <v>3.72</v>
      </c>
      <c r="D44">
        <v>60.06</v>
      </c>
      <c r="E44" s="3">
        <f t="shared" si="18"/>
        <v>1.4985014985014984</v>
      </c>
      <c r="F44">
        <f t="shared" si="19"/>
        <v>2.2327672327672321</v>
      </c>
      <c r="G44">
        <f>(F44-F47)</f>
        <v>0.43464028167462021</v>
      </c>
      <c r="H44">
        <v>1.0566</v>
      </c>
      <c r="I44">
        <f t="shared" si="20"/>
        <v>0.41135745000437274</v>
      </c>
      <c r="J44">
        <v>411.35745000437288</v>
      </c>
      <c r="K44">
        <v>0.2712</v>
      </c>
      <c r="L44" s="3">
        <f t="shared" si="21"/>
        <v>1.6026559058798679</v>
      </c>
      <c r="M44" s="3">
        <v>1.6026559058798679</v>
      </c>
    </row>
    <row r="45" spans="1:13" s="1" customFormat="1">
      <c r="A45" s="1">
        <v>8</v>
      </c>
      <c r="B45" s="1">
        <v>5.21</v>
      </c>
      <c r="C45" s="1">
        <v>3.6</v>
      </c>
      <c r="D45" s="1">
        <v>46.86</v>
      </c>
      <c r="E45" s="3">
        <f t="shared" si="18"/>
        <v>1.9206145966709349</v>
      </c>
      <c r="F45" s="1">
        <f t="shared" si="19"/>
        <v>3.0921895006402051</v>
      </c>
      <c r="G45" s="1">
        <f>(F45-F47)</f>
        <v>1.2940625495475933</v>
      </c>
      <c r="H45" s="1">
        <v>1.0736000000000001</v>
      </c>
      <c r="I45" s="1">
        <f t="shared" si="20"/>
        <v>1.2053488725294272</v>
      </c>
      <c r="K45">
        <v>0.25040000000000001</v>
      </c>
      <c r="L45" s="3">
        <f t="shared" si="21"/>
        <v>5.1679814279057235</v>
      </c>
      <c r="M45" s="3">
        <v>5.1679814279057235</v>
      </c>
    </row>
    <row r="46" spans="1:13" s="3" customFormat="1">
      <c r="A46" s="3">
        <v>9</v>
      </c>
      <c r="B46" s="3">
        <v>5.21</v>
      </c>
      <c r="C46" s="3">
        <v>3.92</v>
      </c>
      <c r="D46" s="3">
        <v>51.48</v>
      </c>
      <c r="E46" s="3">
        <f t="shared" si="18"/>
        <v>1.7482517482517483</v>
      </c>
      <c r="F46" s="3">
        <f t="shared" si="19"/>
        <v>2.2552447552447554</v>
      </c>
      <c r="G46" s="3">
        <f>(F46-F47)</f>
        <v>0.45711780415214354</v>
      </c>
      <c r="H46" s="3">
        <v>1.571</v>
      </c>
      <c r="I46" s="3">
        <f t="shared" si="20"/>
        <v>0.29097250423433707</v>
      </c>
      <c r="J46" s="3">
        <v>290.97250423433701</v>
      </c>
      <c r="K46" s="3">
        <v>0.40820000000000001</v>
      </c>
      <c r="L46" s="3">
        <f t="shared" si="21"/>
        <v>1.1198378347676226</v>
      </c>
      <c r="M46" s="3">
        <v>1.1198378347676226</v>
      </c>
    </row>
    <row r="47" spans="1:13">
      <c r="A47" t="s">
        <v>22</v>
      </c>
      <c r="B47" s="3">
        <v>5.21</v>
      </c>
      <c r="C47">
        <v>4.25</v>
      </c>
      <c r="D47">
        <v>48.05</v>
      </c>
      <c r="E47" s="3">
        <f t="shared" si="18"/>
        <v>1.8730489073881373</v>
      </c>
      <c r="F47">
        <f t="shared" si="19"/>
        <v>1.7981269510926119</v>
      </c>
    </row>
    <row r="48" spans="1:13">
      <c r="I48" s="4">
        <f>AVERAGE(I38:I46)</f>
        <v>1.0510935917009987</v>
      </c>
      <c r="J48" s="4">
        <f>AVERAGE(J38:J46)</f>
        <v>1012.9741085362961</v>
      </c>
      <c r="L48" s="4">
        <f t="shared" ref="L48:M48" si="22">AVERAGE(L38:L46)</f>
        <v>4.4729179795969056</v>
      </c>
      <c r="M48" s="4">
        <f t="shared" si="22"/>
        <v>4.4215960265449326</v>
      </c>
    </row>
    <row r="49" spans="1:13">
      <c r="J49" s="4">
        <f>+STDEV(J38:J46)</f>
        <v>819.98062713199727</v>
      </c>
      <c r="L49" s="4">
        <f t="shared" ref="L49:M49" si="23">+STDEV(L38:L46)</f>
        <v>3.1051615780060375</v>
      </c>
      <c r="M49" s="4">
        <f t="shared" si="23"/>
        <v>3.3154741853900473</v>
      </c>
    </row>
    <row r="50" spans="1:13">
      <c r="A50" s="4" t="s">
        <v>28</v>
      </c>
      <c r="J50" s="4">
        <f>+J49/2.65</f>
        <v>309.42665174792353</v>
      </c>
      <c r="L50" s="4">
        <f t="shared" ref="L50:M50" si="24">+L49/2.83</f>
        <v>1.0972302395781051</v>
      </c>
      <c r="M50" s="4">
        <f t="shared" si="24"/>
        <v>1.1715456485477198</v>
      </c>
    </row>
    <row r="51" spans="1:13">
      <c r="J51" s="4">
        <f>+(J50/J48)*100</f>
        <v>30.546353469491113</v>
      </c>
      <c r="L51" s="4">
        <f t="shared" ref="L51:M51" si="25">+(L50/L48)*100</f>
        <v>24.530524471566238</v>
      </c>
      <c r="M51" s="4">
        <f t="shared" si="25"/>
        <v>26.495990169938121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 s="3" customFormat="1">
      <c r="A54" s="3">
        <v>1</v>
      </c>
      <c r="B54" s="3">
        <v>5.21</v>
      </c>
      <c r="C54" s="3">
        <v>3.01</v>
      </c>
      <c r="D54" s="3">
        <v>46.17</v>
      </c>
      <c r="E54" s="3">
        <f>(25*3600)/D54/1000</f>
        <v>1.9493177387914229</v>
      </c>
      <c r="F54" s="3">
        <f>(B54-C54)*E54</f>
        <v>4.2884990253411308</v>
      </c>
      <c r="G54" s="3">
        <f>(F54-F63)</f>
        <v>2.5091025633223998</v>
      </c>
      <c r="H54" s="3">
        <v>1.2178</v>
      </c>
      <c r="I54" s="3">
        <f>G54/H54</f>
        <v>2.060356842931844</v>
      </c>
      <c r="J54">
        <v>2060.3568429318443</v>
      </c>
      <c r="K54" s="3">
        <v>0.3004</v>
      </c>
      <c r="L54" s="3">
        <f>+G54/K54</f>
        <v>8.3525384930838875</v>
      </c>
      <c r="M54" s="3">
        <v>8.3525384930838875</v>
      </c>
    </row>
    <row r="55" spans="1:13">
      <c r="A55">
        <v>2</v>
      </c>
      <c r="B55" s="3">
        <v>5.21</v>
      </c>
      <c r="C55">
        <v>3.08</v>
      </c>
      <c r="D55">
        <v>50.57</v>
      </c>
      <c r="E55" s="3">
        <f t="shared" ref="E55:E63" si="26">(25*3600)/D55/1000</f>
        <v>1.7797112912794146</v>
      </c>
      <c r="F55">
        <f t="shared" ref="F55:F63" si="27">(B55-C55)*E55</f>
        <v>3.790785050425153</v>
      </c>
      <c r="G55">
        <f>(F55-F63)</f>
        <v>2.0113885884064224</v>
      </c>
      <c r="H55">
        <v>0.88560000000000005</v>
      </c>
      <c r="I55">
        <f t="shared" ref="I55:I62" si="28">G55/H55</f>
        <v>2.2712156598988509</v>
      </c>
      <c r="J55">
        <v>2271.2156598988504</v>
      </c>
      <c r="K55">
        <v>0.21099999999999999</v>
      </c>
      <c r="L55" s="3">
        <f t="shared" ref="L55:L62" si="29">+G55/K55</f>
        <v>9.5326473384190642</v>
      </c>
      <c r="M55" s="3">
        <v>9.5326473384190642</v>
      </c>
    </row>
    <row r="56" spans="1:13">
      <c r="A56">
        <v>3</v>
      </c>
      <c r="B56" s="3">
        <v>5.21</v>
      </c>
      <c r="C56">
        <v>3.74</v>
      </c>
      <c r="D56">
        <v>51.89</v>
      </c>
      <c r="E56" s="3">
        <f t="shared" si="26"/>
        <v>1.7344382347273077</v>
      </c>
      <c r="F56">
        <f t="shared" si="27"/>
        <v>2.5496242050491418</v>
      </c>
      <c r="G56">
        <f>(F56-F63)</f>
        <v>0.77022774303041097</v>
      </c>
      <c r="H56">
        <v>0.95740000000000003</v>
      </c>
      <c r="I56">
        <f t="shared" si="28"/>
        <v>0.80449941824776572</v>
      </c>
      <c r="J56">
        <v>804.49941824776568</v>
      </c>
      <c r="K56">
        <v>0.23810000000000001</v>
      </c>
      <c r="L56" s="3">
        <f t="shared" si="29"/>
        <v>3.2348918228912682</v>
      </c>
      <c r="M56" s="3">
        <v>3.2348918228912682</v>
      </c>
    </row>
    <row r="57" spans="1:13" s="3" customFormat="1">
      <c r="A57" s="3">
        <v>4</v>
      </c>
      <c r="B57" s="3">
        <v>5.21</v>
      </c>
      <c r="C57" s="3">
        <v>3.04</v>
      </c>
      <c r="D57" s="3">
        <v>53.28</v>
      </c>
      <c r="E57" s="3">
        <f t="shared" si="26"/>
        <v>1.6891891891891893</v>
      </c>
      <c r="F57" s="3">
        <f t="shared" si="27"/>
        <v>3.6655405405405403</v>
      </c>
      <c r="G57" s="3">
        <f>(F57-F63)</f>
        <v>1.8861440785218095</v>
      </c>
      <c r="H57" s="3">
        <v>1.4239999999999999</v>
      </c>
      <c r="I57" s="3">
        <f t="shared" si="28"/>
        <v>1.3245393809844168</v>
      </c>
      <c r="J57" s="3">
        <v>1324.5393809844168</v>
      </c>
      <c r="K57">
        <v>0.28749999999999998</v>
      </c>
      <c r="L57" s="3">
        <f t="shared" si="29"/>
        <v>6.5605011426845552</v>
      </c>
      <c r="M57" s="3">
        <v>6.5605011426845552</v>
      </c>
    </row>
    <row r="58" spans="1:13">
      <c r="A58">
        <v>5</v>
      </c>
      <c r="B58" s="3">
        <v>5.21</v>
      </c>
      <c r="C58">
        <v>3.5</v>
      </c>
      <c r="D58">
        <v>48.75</v>
      </c>
      <c r="E58" s="3">
        <f t="shared" si="26"/>
        <v>1.8461538461538463</v>
      </c>
      <c r="F58">
        <f t="shared" si="27"/>
        <v>3.1569230769230772</v>
      </c>
      <c r="G58">
        <f>(F58-F63)</f>
        <v>1.3775266149043464</v>
      </c>
      <c r="H58">
        <v>0.98299999999999998</v>
      </c>
      <c r="I58">
        <f t="shared" si="28"/>
        <v>1.4013495573798029</v>
      </c>
      <c r="J58">
        <v>1401.3495573798027</v>
      </c>
      <c r="K58">
        <v>0.25829999999999997</v>
      </c>
      <c r="L58" s="3">
        <f t="shared" si="29"/>
        <v>5.3330492253362234</v>
      </c>
      <c r="M58" s="3">
        <v>5.3330492253362234</v>
      </c>
    </row>
    <row r="59" spans="1:13">
      <c r="A59" s="1">
        <v>6</v>
      </c>
      <c r="B59" s="3">
        <v>5.21</v>
      </c>
      <c r="C59" s="1">
        <v>3.49</v>
      </c>
      <c r="D59" s="1">
        <v>49</v>
      </c>
      <c r="E59" s="3">
        <f t="shared" si="26"/>
        <v>1.8367346938775511</v>
      </c>
      <c r="F59" s="1">
        <f t="shared" si="27"/>
        <v>3.1591836734693874</v>
      </c>
      <c r="G59" s="1">
        <f>(F59-F63)</f>
        <v>1.3797872114506566</v>
      </c>
      <c r="H59" s="1">
        <v>1.0907</v>
      </c>
      <c r="I59" s="1">
        <f t="shared" si="28"/>
        <v>1.2650474112502581</v>
      </c>
      <c r="J59" s="1"/>
      <c r="K59" s="1">
        <v>0.25990000000000002</v>
      </c>
      <c r="L59" s="3">
        <f t="shared" si="29"/>
        <v>5.3089157808797864</v>
      </c>
      <c r="M59" s="3"/>
    </row>
    <row r="60" spans="1:13">
      <c r="A60">
        <v>7</v>
      </c>
      <c r="B60" s="3">
        <v>5.21</v>
      </c>
      <c r="C60">
        <v>3.5</v>
      </c>
      <c r="D60">
        <v>60.06</v>
      </c>
      <c r="E60" s="3">
        <f t="shared" si="26"/>
        <v>1.4985014985014984</v>
      </c>
      <c r="F60">
        <f t="shared" si="27"/>
        <v>2.5624375624375624</v>
      </c>
      <c r="G60">
        <f>(F60-F63)</f>
        <v>0.78304110041883157</v>
      </c>
      <c r="H60">
        <v>1.0566</v>
      </c>
      <c r="I60">
        <f t="shared" si="28"/>
        <v>0.7410951168075256</v>
      </c>
      <c r="J60">
        <v>741.09511680752519</v>
      </c>
      <c r="K60">
        <v>0.2712</v>
      </c>
      <c r="L60" s="3">
        <f t="shared" si="29"/>
        <v>2.8873196918098509</v>
      </c>
      <c r="M60" s="3">
        <v>2.8873196918098509</v>
      </c>
    </row>
    <row r="61" spans="1:13" s="1" customFormat="1">
      <c r="A61" s="1">
        <v>8</v>
      </c>
      <c r="B61" s="1">
        <v>5.21</v>
      </c>
      <c r="C61" s="1">
        <v>3.63</v>
      </c>
      <c r="D61" s="1">
        <v>46.86</v>
      </c>
      <c r="E61" s="3">
        <f t="shared" si="26"/>
        <v>1.9206145966709349</v>
      </c>
      <c r="F61" s="1">
        <f t="shared" si="27"/>
        <v>3.0345710627400773</v>
      </c>
      <c r="G61" s="1">
        <f>(F61-F63)</f>
        <v>1.2551746007213465</v>
      </c>
      <c r="H61" s="1">
        <v>1.0736000000000001</v>
      </c>
      <c r="I61" s="1">
        <f t="shared" si="28"/>
        <v>1.169126863563102</v>
      </c>
      <c r="K61">
        <v>0.25040000000000001</v>
      </c>
      <c r="L61" s="3">
        <f t="shared" si="29"/>
        <v>5.0126781178967512</v>
      </c>
      <c r="M61" s="3">
        <v>5.0126781178967512</v>
      </c>
    </row>
    <row r="62" spans="1:13" s="3" customFormat="1">
      <c r="A62" s="3">
        <v>9</v>
      </c>
      <c r="B62" s="3">
        <v>5.21</v>
      </c>
      <c r="C62" s="3">
        <v>3.8</v>
      </c>
      <c r="D62" s="3">
        <v>51.48</v>
      </c>
      <c r="E62" s="3">
        <f t="shared" si="26"/>
        <v>1.7482517482517483</v>
      </c>
      <c r="F62" s="3">
        <f t="shared" si="27"/>
        <v>2.4650349650349654</v>
      </c>
      <c r="G62" s="3">
        <f>(F62-F63)</f>
        <v>0.68563850301623464</v>
      </c>
      <c r="H62" s="3">
        <v>1.571</v>
      </c>
      <c r="I62" s="3">
        <f t="shared" si="28"/>
        <v>0.43643443858449055</v>
      </c>
      <c r="J62" s="3">
        <v>436.43443858449041</v>
      </c>
      <c r="K62" s="3">
        <v>0.40820000000000001</v>
      </c>
      <c r="L62" s="3">
        <f t="shared" si="29"/>
        <v>1.6796631627051313</v>
      </c>
      <c r="M62" s="3">
        <v>1.6796631627051313</v>
      </c>
    </row>
    <row r="63" spans="1:13">
      <c r="A63" t="s">
        <v>22</v>
      </c>
      <c r="B63" s="3">
        <v>5.21</v>
      </c>
      <c r="C63">
        <v>4.26</v>
      </c>
      <c r="D63">
        <v>48.05</v>
      </c>
      <c r="E63" s="3">
        <f t="shared" si="26"/>
        <v>1.8730489073881373</v>
      </c>
      <c r="F63">
        <f t="shared" si="27"/>
        <v>1.7793964620187308</v>
      </c>
    </row>
    <row r="64" spans="1:13">
      <c r="I64" s="4">
        <f>AVERAGE(I54:I62)</f>
        <v>1.2748516321831174</v>
      </c>
      <c r="J64" s="4">
        <f>AVERAGE(J54:J62)</f>
        <v>1291.3557735478137</v>
      </c>
      <c r="L64" s="4">
        <f t="shared" ref="L64:M64" si="30">AVERAGE(L54:L62)</f>
        <v>5.3224671973007238</v>
      </c>
      <c r="M64" s="4">
        <f t="shared" si="30"/>
        <v>5.3241611243533411</v>
      </c>
    </row>
    <row r="65" spans="1:13">
      <c r="J65" s="4">
        <f>+STDEV(J54:J62)</f>
        <v>687.43414422832836</v>
      </c>
      <c r="L65" s="4">
        <f t="shared" ref="L65:M65" si="31">+STDEV(L54:L62)</f>
        <v>2.5518100775196437</v>
      </c>
      <c r="M65" s="4">
        <f t="shared" si="31"/>
        <v>2.727994312359189</v>
      </c>
    </row>
    <row r="66" spans="1:13">
      <c r="A66" t="s">
        <v>29</v>
      </c>
      <c r="J66" s="4">
        <f>+J65/2.65</f>
        <v>259.40911102955789</v>
      </c>
      <c r="L66" s="4">
        <f t="shared" ref="L66:M66" si="32">+L65/2.83</f>
        <v>0.90169967403520979</v>
      </c>
      <c r="M66" s="4">
        <f t="shared" si="32"/>
        <v>0.96395558740607379</v>
      </c>
    </row>
    <row r="67" spans="1:13">
      <c r="J67" s="4">
        <f>+(J66/J64)*100</f>
        <v>20.088121054112669</v>
      </c>
      <c r="L67" s="4">
        <f t="shared" ref="L67:M67" si="33">+(L66/L64)*100</f>
        <v>16.941385275093936</v>
      </c>
      <c r="M67" s="4">
        <f t="shared" si="33"/>
        <v>18.105304570833276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>
      <c r="A70" s="3">
        <v>1</v>
      </c>
      <c r="B70" s="3">
        <v>5.37</v>
      </c>
      <c r="C70" s="3">
        <v>3.31</v>
      </c>
      <c r="D70" s="3">
        <v>46.17</v>
      </c>
      <c r="E70" s="3">
        <f>(25*3600)/D70/1000</f>
        <v>1.9493177387914229</v>
      </c>
      <c r="F70" s="3">
        <f>(B70-C70)*E70</f>
        <v>4.0155945419103309</v>
      </c>
      <c r="G70" s="3">
        <f>(F70-F79)</f>
        <v>1.8990492765617359</v>
      </c>
      <c r="H70" s="3">
        <v>1.2178</v>
      </c>
      <c r="I70" s="3">
        <f>G70/H70</f>
        <v>1.5594098181653275</v>
      </c>
      <c r="J70" s="3">
        <v>1559.409818165328</v>
      </c>
      <c r="K70" s="3">
        <v>0.3004</v>
      </c>
      <c r="L70" s="3">
        <f>+G70/K70</f>
        <v>6.3217352748393338</v>
      </c>
      <c r="M70" s="3">
        <v>6.3217352748393338</v>
      </c>
    </row>
    <row r="71" spans="1:13">
      <c r="A71">
        <v>2</v>
      </c>
      <c r="B71" s="3">
        <v>5.37</v>
      </c>
      <c r="C71">
        <v>3.08</v>
      </c>
      <c r="D71">
        <v>50.57</v>
      </c>
      <c r="E71" s="3">
        <f t="shared" ref="E71:E79" si="34">(25*3600)/D71/1000</f>
        <v>1.7797112912794146</v>
      </c>
      <c r="F71">
        <f t="shared" ref="F71:F79" si="35">(B71-C71)*E71</f>
        <v>4.0755388570298594</v>
      </c>
      <c r="G71">
        <f>(F71-F79)</f>
        <v>1.9589935916812644</v>
      </c>
      <c r="H71">
        <v>0.88560000000000005</v>
      </c>
      <c r="I71">
        <f t="shared" ref="I71:I78" si="36">G71/H71</f>
        <v>2.2120523844639388</v>
      </c>
      <c r="J71">
        <v>2212.0523844639392</v>
      </c>
      <c r="K71">
        <v>0.21099999999999999</v>
      </c>
      <c r="L71" s="3">
        <f t="shared" ref="L71:L78" si="37">+G71/K71</f>
        <v>9.2843298183946192</v>
      </c>
      <c r="M71" s="3">
        <v>9.2843298183946192</v>
      </c>
    </row>
    <row r="72" spans="1:13">
      <c r="A72">
        <v>3</v>
      </c>
      <c r="B72" s="3">
        <v>5.37</v>
      </c>
      <c r="C72">
        <v>3.59</v>
      </c>
      <c r="D72">
        <v>51.89</v>
      </c>
      <c r="E72" s="3">
        <f t="shared" si="34"/>
        <v>1.7344382347273077</v>
      </c>
      <c r="F72">
        <f t="shared" si="35"/>
        <v>3.0873000578146081</v>
      </c>
      <c r="G72">
        <f>(F72-F79)</f>
        <v>0.97075479246601315</v>
      </c>
      <c r="H72">
        <v>0.95740000000000003</v>
      </c>
      <c r="I72">
        <f t="shared" si="36"/>
        <v>1.0139490207499615</v>
      </c>
      <c r="J72">
        <v>1013.9490207499613</v>
      </c>
      <c r="K72">
        <v>0.23810000000000001</v>
      </c>
      <c r="L72" s="3">
        <f t="shared" si="37"/>
        <v>4.0770885865855231</v>
      </c>
      <c r="M72" s="3">
        <v>4.0770885865855231</v>
      </c>
    </row>
    <row r="73" spans="1:13" s="3" customFormat="1">
      <c r="A73" s="3">
        <v>4</v>
      </c>
      <c r="B73" s="3">
        <v>5.37</v>
      </c>
      <c r="C73" s="3">
        <v>3.22</v>
      </c>
      <c r="D73" s="3">
        <v>53.28</v>
      </c>
      <c r="E73" s="3">
        <f t="shared" si="34"/>
        <v>1.6891891891891893</v>
      </c>
      <c r="F73" s="3">
        <f t="shared" si="35"/>
        <v>3.6317567567567566</v>
      </c>
      <c r="G73" s="3">
        <f>(F73-F79)</f>
        <v>1.5152114914081616</v>
      </c>
      <c r="H73" s="3">
        <v>1.4239999999999999</v>
      </c>
      <c r="I73" s="3">
        <f t="shared" si="36"/>
        <v>1.0640530136293269</v>
      </c>
      <c r="J73" s="3">
        <v>1064.0530136293271</v>
      </c>
      <c r="K73">
        <v>0.28749999999999998</v>
      </c>
      <c r="L73" s="3">
        <f t="shared" si="37"/>
        <v>5.2703008396805622</v>
      </c>
      <c r="M73" s="3">
        <v>5.2703008396805622</v>
      </c>
    </row>
    <row r="74" spans="1:13">
      <c r="A74">
        <v>5</v>
      </c>
      <c r="B74" s="3">
        <v>5.37</v>
      </c>
      <c r="C74">
        <v>2.75</v>
      </c>
      <c r="D74">
        <v>48.75</v>
      </c>
      <c r="E74" s="3">
        <f t="shared" si="34"/>
        <v>1.8461538461538463</v>
      </c>
      <c r="F74">
        <f t="shared" si="35"/>
        <v>4.8369230769230773</v>
      </c>
      <c r="G74">
        <f>(F74-F79)</f>
        <v>2.7203778115744823</v>
      </c>
      <c r="H74">
        <v>0.98299999999999998</v>
      </c>
      <c r="I74">
        <f t="shared" si="36"/>
        <v>2.7674240199130034</v>
      </c>
      <c r="J74">
        <v>2767.4240199130031</v>
      </c>
      <c r="K74">
        <v>0.25829999999999997</v>
      </c>
      <c r="L74" s="3">
        <f t="shared" si="37"/>
        <v>10.531853703346815</v>
      </c>
      <c r="M74" s="3">
        <v>10.531853703346815</v>
      </c>
    </row>
    <row r="75" spans="1:13" s="1" customFormat="1">
      <c r="A75" s="1">
        <v>6</v>
      </c>
      <c r="B75" s="1">
        <v>5.37</v>
      </c>
      <c r="C75" s="1">
        <v>3.46</v>
      </c>
      <c r="D75" s="1">
        <v>49</v>
      </c>
      <c r="E75" s="3">
        <f t="shared" si="34"/>
        <v>1.8367346938775511</v>
      </c>
      <c r="F75" s="1">
        <f t="shared" si="35"/>
        <v>3.508163265306123</v>
      </c>
      <c r="G75" s="1">
        <f>(F75-F79)</f>
        <v>1.391617999957528</v>
      </c>
      <c r="H75" s="1">
        <v>1.0907</v>
      </c>
      <c r="I75" s="1">
        <f t="shared" si="36"/>
        <v>1.2758943797171798</v>
      </c>
      <c r="K75" s="1">
        <v>0.25990000000000002</v>
      </c>
      <c r="L75" s="3">
        <f t="shared" si="37"/>
        <v>5.3544363214987607</v>
      </c>
      <c r="M75" s="3"/>
    </row>
    <row r="76" spans="1:13">
      <c r="A76">
        <v>7</v>
      </c>
      <c r="B76" s="3">
        <v>5.37</v>
      </c>
      <c r="C76">
        <v>3.33</v>
      </c>
      <c r="D76">
        <v>60.06</v>
      </c>
      <c r="E76" s="3">
        <f t="shared" si="34"/>
        <v>1.4985014985014984</v>
      </c>
      <c r="F76">
        <f t="shared" si="35"/>
        <v>3.0569430569430569</v>
      </c>
      <c r="G76">
        <f>(F76-F79)</f>
        <v>0.94039779159446191</v>
      </c>
      <c r="H76">
        <v>1.0566</v>
      </c>
      <c r="I76">
        <f t="shared" si="36"/>
        <v>0.89002251712517688</v>
      </c>
      <c r="J76">
        <v>890.02251712517693</v>
      </c>
      <c r="K76">
        <v>0.2712</v>
      </c>
      <c r="L76" s="3">
        <f t="shared" si="37"/>
        <v>3.4675434793306117</v>
      </c>
      <c r="M76" s="3">
        <v>3.4675434793306117</v>
      </c>
    </row>
    <row r="77" spans="1:13" s="1" customFormat="1">
      <c r="A77" s="1">
        <v>8</v>
      </c>
      <c r="B77" s="1">
        <v>5.37</v>
      </c>
      <c r="C77" s="1">
        <v>3.77</v>
      </c>
      <c r="D77" s="1">
        <v>46.86</v>
      </c>
      <c r="E77" s="3">
        <f t="shared" si="34"/>
        <v>1.9206145966709349</v>
      </c>
      <c r="F77" s="1">
        <f t="shared" si="35"/>
        <v>3.0729833546734961</v>
      </c>
      <c r="G77" s="1">
        <f>(F77-F79)</f>
        <v>0.95643808932490115</v>
      </c>
      <c r="H77" s="1">
        <v>1.0736000000000001</v>
      </c>
      <c r="I77" s="1">
        <f t="shared" si="36"/>
        <v>0.89087005339502712</v>
      </c>
      <c r="K77">
        <v>0.25040000000000001</v>
      </c>
      <c r="L77" s="3">
        <f t="shared" si="37"/>
        <v>3.8196409318087103</v>
      </c>
      <c r="M77" s="3">
        <v>3.8196409318087103</v>
      </c>
    </row>
    <row r="78" spans="1:13" s="3" customFormat="1">
      <c r="A78" s="3">
        <v>9</v>
      </c>
      <c r="B78" s="3">
        <v>5.37</v>
      </c>
      <c r="C78" s="3">
        <v>4.03</v>
      </c>
      <c r="D78" s="3">
        <v>51.48</v>
      </c>
      <c r="E78" s="3">
        <f t="shared" si="34"/>
        <v>1.7482517482517483</v>
      </c>
      <c r="F78" s="3">
        <f t="shared" si="35"/>
        <v>2.3426573426573425</v>
      </c>
      <c r="G78" s="3">
        <f>(F78-F79)</f>
        <v>0.22611207730874749</v>
      </c>
      <c r="H78" s="3">
        <v>1.571</v>
      </c>
      <c r="I78" s="3">
        <f t="shared" si="36"/>
        <v>0.14392875703930458</v>
      </c>
      <c r="J78" s="3">
        <v>143.92875703930446</v>
      </c>
      <c r="K78" s="3">
        <v>0.40820000000000001</v>
      </c>
      <c r="L78" s="3">
        <f t="shared" si="37"/>
        <v>0.55392473618017513</v>
      </c>
      <c r="M78" s="3">
        <v>0.55392473618017513</v>
      </c>
    </row>
    <row r="79" spans="1:13">
      <c r="A79" t="s">
        <v>22</v>
      </c>
      <c r="B79" s="3">
        <v>5.37</v>
      </c>
      <c r="C79">
        <v>4.24</v>
      </c>
      <c r="D79">
        <v>48.05</v>
      </c>
      <c r="E79" s="3">
        <f t="shared" si="34"/>
        <v>1.8730489073881373</v>
      </c>
      <c r="F79">
        <f t="shared" si="35"/>
        <v>2.116545265348595</v>
      </c>
    </row>
    <row r="80" spans="1:13">
      <c r="I80" s="4">
        <f>AVERAGE(I70:I78)</f>
        <v>1.3130671071331383</v>
      </c>
      <c r="J80" s="4">
        <f>AVERAGE(J70:J78)</f>
        <v>1378.69136158372</v>
      </c>
      <c r="L80" s="4">
        <f t="shared" ref="L80:M80" si="38">AVERAGE(L70:L78)</f>
        <v>5.4089837435183457</v>
      </c>
      <c r="M80" s="4">
        <f t="shared" si="38"/>
        <v>5.4158021712707951</v>
      </c>
    </row>
    <row r="81" spans="1:13">
      <c r="J81" s="4">
        <f>+STDEV(J70:J78)</f>
        <v>880.45427154032609</v>
      </c>
      <c r="L81" s="4">
        <f t="shared" ref="L81:M81" si="39">+STDEV(L70:L78)</f>
        <v>3.036407645119179</v>
      </c>
      <c r="M81" s="4">
        <f t="shared" si="39"/>
        <v>3.2459826544251014</v>
      </c>
    </row>
    <row r="82" spans="1:13">
      <c r="A82" t="s">
        <v>32</v>
      </c>
      <c r="J82" s="4">
        <f>+J81/2.65</f>
        <v>332.24689492087776</v>
      </c>
      <c r="L82" s="4">
        <f t="shared" ref="L82:M82" si="40">+L81/2.83</f>
        <v>1.0729355636463529</v>
      </c>
      <c r="M82" s="4">
        <f t="shared" si="40"/>
        <v>1.146990337252686</v>
      </c>
    </row>
    <row r="83" spans="1:13">
      <c r="J83" s="4">
        <f>+(J82/J80)*100</f>
        <v>24.098714489602781</v>
      </c>
      <c r="L83" s="4">
        <f t="shared" ref="L83:M83" si="41">+(L82/L80)*100</f>
        <v>19.836176526358862</v>
      </c>
      <c r="M83" s="4">
        <f t="shared" si="41"/>
        <v>21.178586310576954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>
      <c r="A86" s="3">
        <v>1</v>
      </c>
      <c r="B86" s="3">
        <v>5.52</v>
      </c>
      <c r="C86" s="3">
        <v>3.38</v>
      </c>
      <c r="D86" s="3">
        <v>46.17</v>
      </c>
      <c r="E86" s="3">
        <f>(25*3600)/D86/1000</f>
        <v>1.9493177387914229</v>
      </c>
      <c r="F86" s="3">
        <f>(B86-C86)*E86</f>
        <v>4.1715399610136448</v>
      </c>
      <c r="G86" s="3">
        <f>(F86-F95)</f>
        <v>2.1486471410344579</v>
      </c>
      <c r="H86" s="3">
        <v>1.2178</v>
      </c>
      <c r="I86" s="3">
        <f>G86/H86</f>
        <v>1.7643678280788782</v>
      </c>
      <c r="J86" s="3">
        <v>1764.3678280788779</v>
      </c>
      <c r="K86" s="3">
        <v>0.3004</v>
      </c>
      <c r="L86" s="3">
        <f>+G86/K86</f>
        <v>7.1526203097019234</v>
      </c>
      <c r="M86" s="3">
        <v>7.1526203097019234</v>
      </c>
    </row>
    <row r="87" spans="1:13">
      <c r="A87">
        <v>2</v>
      </c>
      <c r="B87" s="3">
        <v>5.52</v>
      </c>
      <c r="C87">
        <v>3.13</v>
      </c>
      <c r="D87">
        <v>50.57</v>
      </c>
      <c r="E87" s="3">
        <f t="shared" ref="E87:E95" si="42">(25*3600)/D87/1000</f>
        <v>1.7797112912794146</v>
      </c>
      <c r="F87">
        <f t="shared" ref="F87:F95" si="43">(B87-C87)*E87</f>
        <v>4.2535099861578001</v>
      </c>
      <c r="G87">
        <f>(F87-F95)</f>
        <v>2.2306171661786132</v>
      </c>
      <c r="H87">
        <v>0.88560000000000005</v>
      </c>
      <c r="I87">
        <f t="shared" ref="I87:I94" si="44">G87/H87</f>
        <v>2.5187637377807284</v>
      </c>
      <c r="J87">
        <v>2518.7637377807282</v>
      </c>
      <c r="K87">
        <v>0.21099999999999999</v>
      </c>
      <c r="L87" s="3">
        <f t="shared" ref="L87:L94" si="45">+G87/K87</f>
        <v>10.571645337339399</v>
      </c>
      <c r="M87" s="3">
        <v>10.571645337339399</v>
      </c>
    </row>
    <row r="88" spans="1:13">
      <c r="A88">
        <v>3</v>
      </c>
      <c r="B88" s="3">
        <v>5.52</v>
      </c>
      <c r="C88">
        <v>3.8</v>
      </c>
      <c r="D88">
        <v>51.89</v>
      </c>
      <c r="E88" s="3">
        <f t="shared" si="42"/>
        <v>1.7344382347273077</v>
      </c>
      <c r="F88">
        <f t="shared" si="43"/>
        <v>2.9832337637309689</v>
      </c>
      <c r="G88">
        <f>(F88-F95)</f>
        <v>0.96034094375178203</v>
      </c>
      <c r="H88">
        <v>0.95740000000000003</v>
      </c>
      <c r="I88">
        <f t="shared" si="44"/>
        <v>1.0030718025399854</v>
      </c>
      <c r="J88">
        <v>1003.0718025399852</v>
      </c>
      <c r="K88">
        <v>0.23810000000000001</v>
      </c>
      <c r="L88" s="3">
        <f t="shared" si="45"/>
        <v>4.0333512967315501</v>
      </c>
      <c r="M88" s="3">
        <v>4.0333512967315501</v>
      </c>
    </row>
    <row r="89" spans="1:13">
      <c r="A89" s="3">
        <v>4</v>
      </c>
      <c r="B89" s="3">
        <v>5.52</v>
      </c>
      <c r="C89" s="3">
        <v>3.16</v>
      </c>
      <c r="D89" s="3">
        <v>53.28</v>
      </c>
      <c r="E89" s="3">
        <f t="shared" si="42"/>
        <v>1.6891891891891893</v>
      </c>
      <c r="F89" s="3">
        <f t="shared" si="43"/>
        <v>3.9864864864864855</v>
      </c>
      <c r="G89" s="3">
        <f>(F89-F95)</f>
        <v>1.9635936665072986</v>
      </c>
      <c r="H89" s="3">
        <v>1.4239999999999999</v>
      </c>
      <c r="I89" s="3">
        <f t="shared" si="44"/>
        <v>1.3789281365922041</v>
      </c>
      <c r="J89" s="3">
        <v>1378.9281365922041</v>
      </c>
      <c r="K89">
        <v>0.28749999999999998</v>
      </c>
      <c r="L89" s="3">
        <f t="shared" si="45"/>
        <v>6.8298910139384308</v>
      </c>
      <c r="M89" s="3">
        <v>6.8298910139384308</v>
      </c>
    </row>
    <row r="90" spans="1:13">
      <c r="A90">
        <v>5</v>
      </c>
      <c r="B90" s="3">
        <v>5.52</v>
      </c>
      <c r="C90">
        <v>3.49</v>
      </c>
      <c r="D90">
        <v>48.75</v>
      </c>
      <c r="E90" s="3">
        <f t="shared" si="42"/>
        <v>1.8461538461538463</v>
      </c>
      <c r="F90">
        <f t="shared" si="43"/>
        <v>3.7476923076923065</v>
      </c>
      <c r="G90">
        <f>(F90-F95)</f>
        <v>1.7247994877131196</v>
      </c>
      <c r="H90">
        <v>0.98299999999999998</v>
      </c>
      <c r="I90">
        <f t="shared" si="44"/>
        <v>1.7546281665443739</v>
      </c>
      <c r="J90">
        <v>1754.6281665443742</v>
      </c>
      <c r="K90">
        <v>0.25829999999999997</v>
      </c>
      <c r="L90" s="3">
        <f t="shared" si="45"/>
        <v>6.6775047917658528</v>
      </c>
      <c r="M90" s="3">
        <v>6.6775047917658528</v>
      </c>
    </row>
    <row r="91" spans="1:13">
      <c r="A91" s="1">
        <v>6</v>
      </c>
      <c r="B91" s="3">
        <v>5.52</v>
      </c>
      <c r="C91" s="1">
        <v>3.46</v>
      </c>
      <c r="D91" s="1">
        <v>49</v>
      </c>
      <c r="E91" s="3">
        <f t="shared" si="42"/>
        <v>1.8367346938775511</v>
      </c>
      <c r="F91" s="1">
        <f t="shared" si="43"/>
        <v>3.7836734693877543</v>
      </c>
      <c r="G91" s="1">
        <f>(F91-F95)</f>
        <v>1.7607806494085674</v>
      </c>
      <c r="H91" s="1">
        <v>1.0907</v>
      </c>
      <c r="I91" s="1">
        <f t="shared" si="44"/>
        <v>1.6143583473077541</v>
      </c>
      <c r="J91" s="1"/>
      <c r="K91" s="1">
        <v>0.25990000000000002</v>
      </c>
      <c r="L91" s="3">
        <f t="shared" si="45"/>
        <v>6.774838974253818</v>
      </c>
      <c r="M91" s="3"/>
    </row>
    <row r="92" spans="1:13">
      <c r="A92">
        <v>7</v>
      </c>
      <c r="B92" s="3">
        <v>5.52</v>
      </c>
      <c r="C92">
        <v>3.32</v>
      </c>
      <c r="D92">
        <v>60.06</v>
      </c>
      <c r="E92" s="3">
        <f t="shared" si="42"/>
        <v>1.4985014985014984</v>
      </c>
      <c r="F92">
        <f t="shared" si="43"/>
        <v>3.2967032967032961</v>
      </c>
      <c r="G92">
        <f>(F92-F95)</f>
        <v>1.2738104767241092</v>
      </c>
      <c r="H92">
        <v>1.0566</v>
      </c>
      <c r="I92">
        <f t="shared" si="44"/>
        <v>1.2055749353815155</v>
      </c>
      <c r="J92">
        <v>1205.5749353815154</v>
      </c>
      <c r="K92">
        <v>0.2712</v>
      </c>
      <c r="L92" s="3">
        <f t="shared" si="45"/>
        <v>4.6969412858558597</v>
      </c>
      <c r="M92" s="3">
        <v>4.6969412858558597</v>
      </c>
    </row>
    <row r="93" spans="1:13">
      <c r="A93" s="1">
        <v>8</v>
      </c>
      <c r="B93" s="3">
        <v>5.52</v>
      </c>
      <c r="C93" s="1">
        <v>3.89</v>
      </c>
      <c r="D93" s="1">
        <v>46.86</v>
      </c>
      <c r="E93" s="3">
        <f t="shared" si="42"/>
        <v>1.9206145966709349</v>
      </c>
      <c r="F93" s="1">
        <f t="shared" si="43"/>
        <v>3.1306017925736227</v>
      </c>
      <c r="G93" s="1">
        <f>(F93-F95)</f>
        <v>1.1077089725944358</v>
      </c>
      <c r="H93" s="1">
        <v>1.0736000000000001</v>
      </c>
      <c r="I93" s="1">
        <f t="shared" si="44"/>
        <v>1.031770652565607</v>
      </c>
      <c r="J93" s="1"/>
      <c r="K93">
        <v>0.25040000000000001</v>
      </c>
      <c r="L93" s="3">
        <f t="shared" si="45"/>
        <v>4.4237578777733058</v>
      </c>
      <c r="M93" s="3">
        <v>4.4237578777733058</v>
      </c>
    </row>
    <row r="94" spans="1:13">
      <c r="A94" s="3">
        <v>9</v>
      </c>
      <c r="B94" s="3">
        <v>5.52</v>
      </c>
      <c r="C94" s="3">
        <v>4.13</v>
      </c>
      <c r="D94" s="3">
        <v>51.48</v>
      </c>
      <c r="E94" s="3">
        <f t="shared" si="42"/>
        <v>1.7482517482517483</v>
      </c>
      <c r="F94" s="3">
        <f t="shared" si="43"/>
        <v>2.4300699300699296</v>
      </c>
      <c r="G94" s="3">
        <f>(F94-F95)</f>
        <v>0.40717711009074264</v>
      </c>
      <c r="H94" s="3">
        <v>1.571</v>
      </c>
      <c r="I94" s="3">
        <f t="shared" si="44"/>
        <v>0.25918339280123659</v>
      </c>
      <c r="J94" s="3">
        <v>259.18339280123644</v>
      </c>
      <c r="K94" s="3">
        <v>0.40820000000000001</v>
      </c>
      <c r="L94" s="3">
        <f t="shared" si="45"/>
        <v>0.99749414524924707</v>
      </c>
      <c r="M94" s="3">
        <v>0.99749414524924707</v>
      </c>
    </row>
    <row r="95" spans="1:13">
      <c r="A95" t="s">
        <v>22</v>
      </c>
      <c r="B95" s="3">
        <v>5.52</v>
      </c>
      <c r="C95">
        <v>4.4400000000000004</v>
      </c>
      <c r="D95">
        <v>48.05</v>
      </c>
      <c r="E95" s="3">
        <f t="shared" si="42"/>
        <v>1.8730489073881373</v>
      </c>
      <c r="F95">
        <f t="shared" si="43"/>
        <v>2.0228928199791869</v>
      </c>
    </row>
    <row r="96" spans="1:13">
      <c r="L96" s="4">
        <f t="shared" ref="L96:M96" si="46">AVERAGE(L86:L94)</f>
        <v>5.7953383369565987</v>
      </c>
      <c r="M96" s="4">
        <f t="shared" si="46"/>
        <v>5.6729007572944461</v>
      </c>
    </row>
    <row r="97" spans="9:13">
      <c r="I97" s="4">
        <f>AVERAGE(I86:I95)</f>
        <v>1.3922941110658091</v>
      </c>
      <c r="J97" s="4">
        <f>AVERAGE(J87:J95)</f>
        <v>1353.3583619400072</v>
      </c>
      <c r="L97" s="4">
        <f t="shared" ref="L97:M97" si="47">+STDEV(L86:L94)</f>
        <v>2.6616460500283718</v>
      </c>
      <c r="M97" s="4">
        <f t="shared" si="47"/>
        <v>2.8181941629165701</v>
      </c>
    </row>
    <row r="98" spans="9:13">
      <c r="J98" s="4">
        <f>+STDEV(J87:J95)</f>
        <v>756.51839864645035</v>
      </c>
      <c r="L98" s="4">
        <f t="shared" ref="L98:M98" si="48">+L97/2.83</f>
        <v>0.94051097174147413</v>
      </c>
      <c r="M98" s="4">
        <f t="shared" si="48"/>
        <v>0.99582832611892935</v>
      </c>
    </row>
    <row r="99" spans="9:13">
      <c r="J99" s="4">
        <f>+J98/2.65</f>
        <v>285.47864099866052</v>
      </c>
      <c r="L99" s="4">
        <f t="shared" ref="L99:M99" si="49">+(L98/L96)*100</f>
        <v>16.228750023857625</v>
      </c>
      <c r="M99" s="4">
        <f t="shared" si="49"/>
        <v>17.554129161143052</v>
      </c>
    </row>
    <row r="100" spans="9:13">
      <c r="J100" s="4">
        <f>+(J99/J97)*100</f>
        <v>21.094090746920401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99"/>
  <sheetViews>
    <sheetView zoomScale="60" workbookViewId="0"/>
  </sheetViews>
  <sheetFormatPr baseColWidth="10" defaultRowHeight="12.75"/>
  <sheetData>
    <row r="1" spans="1:12">
      <c r="A1" s="9" t="s">
        <v>33</v>
      </c>
    </row>
    <row r="3" spans="1:12">
      <c r="A3" s="4" t="s">
        <v>5</v>
      </c>
    </row>
    <row r="4" spans="1:12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</row>
    <row r="5" spans="1:12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</row>
    <row r="6" spans="1:12">
      <c r="A6" s="3">
        <v>1</v>
      </c>
      <c r="B6" s="3">
        <v>6.14</v>
      </c>
      <c r="C6" s="3">
        <v>3.85</v>
      </c>
      <c r="D6" s="3">
        <v>46.25</v>
      </c>
      <c r="E6" s="3">
        <f>(25*3600)/D6/1000</f>
        <v>1.9459459459459461</v>
      </c>
      <c r="F6" s="11">
        <f>(B6-C6)*E6</f>
        <v>4.456216216216216</v>
      </c>
      <c r="G6" s="3">
        <f>(F6-F15)</f>
        <v>1.9289739697786636</v>
      </c>
      <c r="H6" s="3">
        <v>1.0295000000000001</v>
      </c>
      <c r="I6" s="3">
        <f>G6/H6</f>
        <v>1.8736998249428494</v>
      </c>
      <c r="J6" s="3">
        <v>1873.6998249428493</v>
      </c>
      <c r="K6" s="3">
        <v>0.2455</v>
      </c>
      <c r="L6" s="3">
        <f>+G6/K6</f>
        <v>7.8573277791391591</v>
      </c>
    </row>
    <row r="7" spans="1:12">
      <c r="A7">
        <v>2</v>
      </c>
      <c r="B7" s="3">
        <v>6.14</v>
      </c>
      <c r="C7">
        <v>3.19</v>
      </c>
      <c r="D7">
        <v>49.98</v>
      </c>
      <c r="E7" s="3">
        <f t="shared" ref="E7:E15" si="0">(25*3600)/D7/1000</f>
        <v>1.8007202881152462</v>
      </c>
      <c r="F7">
        <f t="shared" ref="F7:F15" si="1">(B7-C7)*E7</f>
        <v>5.312124849939976</v>
      </c>
      <c r="G7">
        <f>(F7-F15)</f>
        <v>2.7848826035024237</v>
      </c>
      <c r="H7">
        <v>0.8911</v>
      </c>
      <c r="I7">
        <f t="shared" ref="I7:I14" si="2">G7/H7</f>
        <v>3.1252189468100369</v>
      </c>
      <c r="J7">
        <v>3125.218946810036</v>
      </c>
      <c r="K7">
        <v>0.22670000000000001</v>
      </c>
      <c r="L7" s="3">
        <f t="shared" ref="L7:L14" si="3">+G7/K7</f>
        <v>12.284440244827628</v>
      </c>
    </row>
    <row r="8" spans="1:12">
      <c r="A8">
        <v>3</v>
      </c>
      <c r="B8" s="3">
        <v>6.14</v>
      </c>
      <c r="C8">
        <v>3.54</v>
      </c>
      <c r="D8">
        <v>50.53</v>
      </c>
      <c r="E8" s="3">
        <f t="shared" si="0"/>
        <v>1.7811201266574312</v>
      </c>
      <c r="F8">
        <f t="shared" si="1"/>
        <v>4.6309123293093206</v>
      </c>
      <c r="G8">
        <f>(F8-F15)</f>
        <v>2.1036700828717683</v>
      </c>
      <c r="H8">
        <v>0.97519999999999996</v>
      </c>
      <c r="I8">
        <f t="shared" si="2"/>
        <v>2.1571678454386469</v>
      </c>
      <c r="J8">
        <v>2157.167845438647</v>
      </c>
      <c r="K8">
        <v>0.2369</v>
      </c>
      <c r="L8" s="3">
        <f t="shared" si="3"/>
        <v>8.879991907436759</v>
      </c>
    </row>
    <row r="9" spans="1:12">
      <c r="A9">
        <v>4</v>
      </c>
      <c r="B9" s="3">
        <v>6.14</v>
      </c>
      <c r="C9">
        <v>3.72</v>
      </c>
      <c r="D9">
        <v>47.11</v>
      </c>
      <c r="E9" s="3">
        <f t="shared" si="0"/>
        <v>1.9104224156230101</v>
      </c>
      <c r="F9">
        <f t="shared" si="1"/>
        <v>4.6232222458076837</v>
      </c>
      <c r="G9">
        <f>(F9-F15)</f>
        <v>2.0959799993701314</v>
      </c>
      <c r="H9">
        <v>1.1772</v>
      </c>
      <c r="I9">
        <f t="shared" si="2"/>
        <v>1.7804791024211106</v>
      </c>
      <c r="J9">
        <v>1780.4791024211102</v>
      </c>
      <c r="K9">
        <v>0.3</v>
      </c>
      <c r="L9" s="3">
        <f t="shared" si="3"/>
        <v>6.9865999979004378</v>
      </c>
    </row>
    <row r="10" spans="1:12">
      <c r="A10">
        <v>5</v>
      </c>
      <c r="B10" s="3">
        <v>6.14</v>
      </c>
      <c r="C10">
        <v>3.66</v>
      </c>
      <c r="D10">
        <v>50.04</v>
      </c>
      <c r="E10" s="3">
        <f t="shared" si="0"/>
        <v>1.7985611510791368</v>
      </c>
      <c r="F10">
        <f t="shared" si="1"/>
        <v>4.4604316546762588</v>
      </c>
      <c r="G10">
        <f>(F10-F15)</f>
        <v>1.9331894082387064</v>
      </c>
      <c r="H10">
        <v>1.2238</v>
      </c>
      <c r="I10">
        <f t="shared" si="2"/>
        <v>1.5796612258855258</v>
      </c>
      <c r="J10">
        <v>1579.6612258855255</v>
      </c>
      <c r="K10">
        <v>0.29249999999999998</v>
      </c>
      <c r="L10" s="3">
        <f t="shared" si="3"/>
        <v>6.6091945580810485</v>
      </c>
    </row>
    <row r="11" spans="1:12" s="3" customFormat="1">
      <c r="A11" s="3">
        <v>6</v>
      </c>
      <c r="B11" s="3">
        <v>6.14</v>
      </c>
      <c r="C11" s="3">
        <v>3.87</v>
      </c>
      <c r="D11" s="3">
        <v>48.5</v>
      </c>
      <c r="E11" s="3">
        <f t="shared" si="0"/>
        <v>1.8556701030927834</v>
      </c>
      <c r="F11" s="3">
        <f t="shared" si="1"/>
        <v>4.2123711340206178</v>
      </c>
      <c r="G11" s="3">
        <f>(F11-F15)</f>
        <v>1.6851288875830654</v>
      </c>
      <c r="H11" s="3">
        <v>1.5751999999999999</v>
      </c>
      <c r="I11" s="3">
        <f t="shared" si="2"/>
        <v>1.0697872572264255</v>
      </c>
      <c r="J11" s="3">
        <v>1069.7872572264253</v>
      </c>
      <c r="K11" s="3">
        <v>0.37540000000000001</v>
      </c>
      <c r="L11" s="3">
        <f t="shared" si="3"/>
        <v>4.488888885410403</v>
      </c>
    </row>
    <row r="12" spans="1:12">
      <c r="A12">
        <v>7</v>
      </c>
      <c r="B12" s="3">
        <v>6.14</v>
      </c>
      <c r="C12">
        <v>3.5</v>
      </c>
      <c r="D12">
        <v>60.04</v>
      </c>
      <c r="E12" s="3">
        <f t="shared" si="0"/>
        <v>1.4990006662225182</v>
      </c>
      <c r="F12">
        <f t="shared" si="1"/>
        <v>3.9573617588274472</v>
      </c>
      <c r="G12">
        <f>(F12-F15)</f>
        <v>1.4301195123898949</v>
      </c>
      <c r="H12">
        <v>1.1759999999999999</v>
      </c>
      <c r="I12">
        <f t="shared" si="2"/>
        <v>1.2160880207397067</v>
      </c>
      <c r="J12">
        <v>1216.0880207397072</v>
      </c>
      <c r="K12">
        <v>0.28620000000000001</v>
      </c>
      <c r="L12" s="3">
        <f t="shared" si="3"/>
        <v>4.9969235233748943</v>
      </c>
    </row>
    <row r="13" spans="1:12">
      <c r="A13">
        <v>8</v>
      </c>
      <c r="B13" s="3">
        <v>6.14</v>
      </c>
      <c r="C13">
        <v>4.13</v>
      </c>
      <c r="D13">
        <v>46.19</v>
      </c>
      <c r="E13" s="3">
        <f t="shared" si="0"/>
        <v>1.9484736956051094</v>
      </c>
      <c r="F13">
        <f t="shared" si="1"/>
        <v>3.9164321281662695</v>
      </c>
      <c r="G13">
        <f>(F13-F15)</f>
        <v>1.3891898817287172</v>
      </c>
      <c r="H13">
        <v>0.97419999999999995</v>
      </c>
      <c r="I13">
        <f t="shared" si="2"/>
        <v>1.4259801701177552</v>
      </c>
      <c r="J13">
        <v>1425.9801701177555</v>
      </c>
      <c r="K13">
        <v>0.24379999999999999</v>
      </c>
      <c r="L13" s="3">
        <f t="shared" si="3"/>
        <v>5.698071705203926</v>
      </c>
    </row>
    <row r="14" spans="1:12">
      <c r="A14" s="3">
        <v>9</v>
      </c>
      <c r="B14" s="3">
        <v>6.14</v>
      </c>
      <c r="C14" s="3">
        <v>4.45</v>
      </c>
      <c r="D14" s="3">
        <v>49.11</v>
      </c>
      <c r="E14" s="3">
        <f t="shared" si="0"/>
        <v>1.8326206475259621</v>
      </c>
      <c r="F14" s="3">
        <f t="shared" si="1"/>
        <v>3.0971288943188751</v>
      </c>
      <c r="G14" s="3">
        <f>(F14-F15)</f>
        <v>0.56988664788132271</v>
      </c>
      <c r="H14" s="3">
        <v>1.4085000000000001</v>
      </c>
      <c r="I14" s="3">
        <f t="shared" si="2"/>
        <v>0.40460535880818083</v>
      </c>
      <c r="J14" s="3">
        <v>404.60535880818094</v>
      </c>
      <c r="K14" s="3">
        <v>0.34429999999999999</v>
      </c>
      <c r="L14" s="3">
        <f t="shared" si="3"/>
        <v>1.6552037405789217</v>
      </c>
    </row>
    <row r="15" spans="1:12">
      <c r="A15" t="s">
        <v>22</v>
      </c>
      <c r="B15" s="3">
        <v>6.14</v>
      </c>
      <c r="C15">
        <v>4.8</v>
      </c>
      <c r="D15">
        <v>47.72</v>
      </c>
      <c r="E15" s="3">
        <f t="shared" si="0"/>
        <v>1.8860016764459346</v>
      </c>
      <c r="F15">
        <f t="shared" si="1"/>
        <v>2.5272422464375524</v>
      </c>
      <c r="L15" s="4">
        <f>AVERAGE(L6:L14)</f>
        <v>6.6062935935503528</v>
      </c>
    </row>
    <row r="16" spans="1:12">
      <c r="I16" s="4">
        <f>AVERAGE(I6:I14)</f>
        <v>1.6258541947100265</v>
      </c>
      <c r="J16" s="4">
        <f>AVERAGE(J6:J15)</f>
        <v>1625.8541947100266</v>
      </c>
      <c r="L16" s="4">
        <f>+STDEV(L6:L14)</f>
        <v>2.9902427530590225</v>
      </c>
    </row>
    <row r="17" spans="1:12">
      <c r="J17" s="4">
        <f>+STDEV(J6:J15)</f>
        <v>760.45841975091537</v>
      </c>
      <c r="L17" s="4">
        <f>+L16/3</f>
        <v>0.99674758435300748</v>
      </c>
    </row>
    <row r="18" spans="1:12">
      <c r="A18" s="4" t="s">
        <v>25</v>
      </c>
      <c r="J18" s="4">
        <f>+J17/3</f>
        <v>253.48613991697178</v>
      </c>
      <c r="L18" s="4">
        <f>+(L17/L15)*100</f>
        <v>15.08784873451765</v>
      </c>
    </row>
    <row r="19" spans="1:12">
      <c r="J19" s="4">
        <f>+(J18/J16)*100</f>
        <v>15.590951558985362</v>
      </c>
    </row>
    <row r="20" spans="1:12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</row>
    <row r="21" spans="1:12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</row>
    <row r="22" spans="1:12">
      <c r="A22" s="3">
        <v>1</v>
      </c>
      <c r="B22" s="3">
        <v>6.14</v>
      </c>
      <c r="C22" s="3">
        <v>3.64</v>
      </c>
      <c r="D22" s="3">
        <v>46.25</v>
      </c>
      <c r="E22" s="3">
        <f>(25*3600)/D22/1000</f>
        <v>1.9459459459459461</v>
      </c>
      <c r="F22" s="3">
        <f>(B22-C22)*E22</f>
        <v>4.864864864864864</v>
      </c>
      <c r="G22" s="3">
        <f>(F22-F31)</f>
        <v>4.2236242948732468</v>
      </c>
      <c r="H22" s="3">
        <v>1.0295000000000001</v>
      </c>
      <c r="I22" s="3">
        <f>G22/H22</f>
        <v>4.1025976637913999</v>
      </c>
      <c r="J22" s="3">
        <v>4102.5976637914</v>
      </c>
      <c r="K22" s="3">
        <v>0.2455</v>
      </c>
      <c r="L22" s="3">
        <f>+G22/K22</f>
        <v>17.204172280542757</v>
      </c>
    </row>
    <row r="23" spans="1:12">
      <c r="A23">
        <v>2</v>
      </c>
      <c r="B23" s="3">
        <v>6.14</v>
      </c>
      <c r="C23">
        <v>3.48</v>
      </c>
      <c r="D23">
        <v>49.98</v>
      </c>
      <c r="E23" s="3">
        <f t="shared" ref="E23:E31" si="4">(25*3600)/D23/1000</f>
        <v>1.8007202881152462</v>
      </c>
      <c r="F23">
        <f t="shared" ref="F23:F31" si="5">(B23-C23)*E23</f>
        <v>4.7899159663865545</v>
      </c>
      <c r="G23">
        <f>(F23-F31)</f>
        <v>4.1486753963949372</v>
      </c>
      <c r="H23">
        <v>0.8911</v>
      </c>
      <c r="I23">
        <f t="shared" ref="I23:I30" si="6">G23/H23</f>
        <v>4.6556788198798529</v>
      </c>
      <c r="J23">
        <v>4655.6788198798531</v>
      </c>
      <c r="K23">
        <v>0.22670000000000001</v>
      </c>
      <c r="L23" s="3">
        <f t="shared" ref="L23:L30" si="7">+G23/K23</f>
        <v>18.300288471084855</v>
      </c>
    </row>
    <row r="24" spans="1:12">
      <c r="A24">
        <v>3</v>
      </c>
      <c r="B24" s="3">
        <v>6.14</v>
      </c>
      <c r="C24">
        <v>3.67</v>
      </c>
      <c r="D24">
        <v>50.53</v>
      </c>
      <c r="E24" s="3">
        <f t="shared" si="4"/>
        <v>1.7811201266574312</v>
      </c>
      <c r="F24">
        <f t="shared" si="5"/>
        <v>4.3993667128438547</v>
      </c>
      <c r="G24">
        <f>(F24-F31)</f>
        <v>3.7581261428522375</v>
      </c>
      <c r="H24">
        <v>0.97519999999999996</v>
      </c>
      <c r="I24">
        <f t="shared" si="6"/>
        <v>3.853697849520342</v>
      </c>
      <c r="J24">
        <v>3853.6978495203416</v>
      </c>
      <c r="K24">
        <v>0.2369</v>
      </c>
      <c r="L24" s="3">
        <f t="shared" si="7"/>
        <v>15.863765904821602</v>
      </c>
    </row>
    <row r="25" spans="1:12">
      <c r="A25">
        <v>4</v>
      </c>
      <c r="B25" s="3">
        <v>6.14</v>
      </c>
      <c r="C25">
        <v>3.57</v>
      </c>
      <c r="D25">
        <v>47.11</v>
      </c>
      <c r="E25" s="3">
        <f t="shared" si="4"/>
        <v>1.9104224156230101</v>
      </c>
      <c r="F25">
        <f t="shared" si="5"/>
        <v>4.909785608151136</v>
      </c>
      <c r="G25">
        <f>(F25-F31)</f>
        <v>4.2685450381595187</v>
      </c>
      <c r="H25">
        <v>1.1772</v>
      </c>
      <c r="I25">
        <f t="shared" si="6"/>
        <v>3.6260151530407057</v>
      </c>
      <c r="J25">
        <v>3626.0151530407052</v>
      </c>
      <c r="K25">
        <v>0.3</v>
      </c>
      <c r="L25" s="3">
        <f t="shared" si="7"/>
        <v>14.228483460531729</v>
      </c>
    </row>
    <row r="26" spans="1:12">
      <c r="A26">
        <v>5</v>
      </c>
      <c r="B26" s="3">
        <v>6.14</v>
      </c>
      <c r="C26">
        <v>4.0199999999999996</v>
      </c>
      <c r="D26">
        <v>50.04</v>
      </c>
      <c r="E26" s="3">
        <f t="shared" si="4"/>
        <v>1.7985611510791368</v>
      </c>
      <c r="F26">
        <f t="shared" si="5"/>
        <v>3.8129496402877701</v>
      </c>
      <c r="G26">
        <f>(F26-F31)</f>
        <v>3.1717090702961528</v>
      </c>
      <c r="H26">
        <v>1.2238</v>
      </c>
      <c r="I26">
        <f t="shared" si="6"/>
        <v>2.5916890589117116</v>
      </c>
      <c r="J26">
        <v>2591.6890589117115</v>
      </c>
      <c r="K26">
        <v>0.29249999999999998</v>
      </c>
      <c r="L26" s="3">
        <f t="shared" si="7"/>
        <v>10.843449812978301</v>
      </c>
    </row>
    <row r="27" spans="1:12" s="3" customFormat="1">
      <c r="A27" s="3">
        <v>6</v>
      </c>
      <c r="B27" s="3">
        <v>6.14</v>
      </c>
      <c r="C27" s="3">
        <v>3.75</v>
      </c>
      <c r="D27" s="3">
        <v>48.5</v>
      </c>
      <c r="E27" s="3">
        <f t="shared" si="4"/>
        <v>1.8556701030927834</v>
      </c>
      <c r="F27" s="3">
        <f t="shared" si="5"/>
        <v>4.4350515463917519</v>
      </c>
      <c r="G27" s="3">
        <f>(F27-F31)</f>
        <v>3.7938109764001346</v>
      </c>
      <c r="H27" s="3">
        <v>1.5751999999999999</v>
      </c>
      <c r="I27" s="3">
        <f t="shared" si="6"/>
        <v>2.4084630373286786</v>
      </c>
      <c r="J27" s="3">
        <v>2408.4630373286786</v>
      </c>
      <c r="K27" s="3">
        <v>0.37540000000000001</v>
      </c>
      <c r="L27" s="3">
        <f t="shared" si="7"/>
        <v>10.106049484283789</v>
      </c>
    </row>
    <row r="28" spans="1:12">
      <c r="A28">
        <v>7</v>
      </c>
      <c r="B28" s="3">
        <v>6.14</v>
      </c>
      <c r="C28">
        <v>4.09</v>
      </c>
      <c r="D28">
        <v>60.04</v>
      </c>
      <c r="E28" s="3">
        <f t="shared" si="4"/>
        <v>1.4990006662225182</v>
      </c>
      <c r="F28">
        <f t="shared" si="5"/>
        <v>3.072951365756162</v>
      </c>
      <c r="G28">
        <f>(F28-F31)</f>
        <v>2.4317107957645447</v>
      </c>
      <c r="H28">
        <v>1.1759999999999999</v>
      </c>
      <c r="I28">
        <f t="shared" si="6"/>
        <v>2.0677812889154294</v>
      </c>
      <c r="J28">
        <v>2067.7812889154288</v>
      </c>
      <c r="K28">
        <v>0.28620000000000001</v>
      </c>
      <c r="L28" s="3">
        <f t="shared" si="7"/>
        <v>8.4965436609522875</v>
      </c>
    </row>
    <row r="29" spans="1:12">
      <c r="A29">
        <v>8</v>
      </c>
      <c r="B29" s="3">
        <v>6.14</v>
      </c>
      <c r="C29">
        <v>4.33</v>
      </c>
      <c r="D29">
        <v>46.19</v>
      </c>
      <c r="E29" s="3">
        <f t="shared" si="4"/>
        <v>1.9484736956051094</v>
      </c>
      <c r="F29">
        <f t="shared" si="5"/>
        <v>3.5267373890452474</v>
      </c>
      <c r="G29">
        <f>(F29-F31)</f>
        <v>2.8854968190536301</v>
      </c>
      <c r="H29">
        <v>0.97419999999999995</v>
      </c>
      <c r="I29">
        <f t="shared" si="6"/>
        <v>2.9619142055570009</v>
      </c>
      <c r="J29">
        <v>2961.9142055570005</v>
      </c>
      <c r="K29">
        <v>0.24379999999999999</v>
      </c>
      <c r="L29" s="3">
        <f t="shared" si="7"/>
        <v>11.835507871425882</v>
      </c>
    </row>
    <row r="30" spans="1:12">
      <c r="A30" s="3">
        <v>9</v>
      </c>
      <c r="B30" s="3">
        <v>6.14</v>
      </c>
      <c r="C30" s="3">
        <v>4.8</v>
      </c>
      <c r="D30" s="3">
        <v>49.11</v>
      </c>
      <c r="E30" s="3">
        <f t="shared" si="4"/>
        <v>1.8326206475259621</v>
      </c>
      <c r="F30" s="3">
        <f t="shared" si="5"/>
        <v>2.4557116676847888</v>
      </c>
      <c r="G30" s="3">
        <f>(F30-F31)</f>
        <v>1.8144710976931713</v>
      </c>
      <c r="H30" s="3">
        <v>1.4085000000000001</v>
      </c>
      <c r="I30" s="3">
        <f t="shared" si="6"/>
        <v>1.2882293913334548</v>
      </c>
      <c r="J30" s="3">
        <v>1288.2293913334549</v>
      </c>
      <c r="K30" s="3">
        <v>0.34429999999999999</v>
      </c>
      <c r="L30" s="3">
        <f t="shared" si="7"/>
        <v>5.2700293281823161</v>
      </c>
    </row>
    <row r="31" spans="1:12">
      <c r="A31" t="s">
        <v>22</v>
      </c>
      <c r="B31" s="3">
        <v>6.14</v>
      </c>
      <c r="C31">
        <v>5.8</v>
      </c>
      <c r="D31">
        <v>47.72</v>
      </c>
      <c r="E31" s="3">
        <f t="shared" si="4"/>
        <v>1.8860016764459346</v>
      </c>
      <c r="F31">
        <f t="shared" si="5"/>
        <v>0.64124056999161749</v>
      </c>
      <c r="L31" s="4">
        <f>AVERAGE(L22:L30)</f>
        <v>12.460921141644835</v>
      </c>
    </row>
    <row r="32" spans="1:12">
      <c r="J32" s="4">
        <f>AVERAGE(J22:J31)</f>
        <v>3061.785163142064</v>
      </c>
      <c r="L32" s="4">
        <f>+STDEV(L22:L30)</f>
        <v>4.2906622576070292</v>
      </c>
    </row>
    <row r="33" spans="1:12">
      <c r="I33" s="4">
        <f>AVERAGE(I22:I30)</f>
        <v>3.0617851631420643</v>
      </c>
      <c r="J33" s="4">
        <f>+STDEV(J22:J31)</f>
        <v>1081.7004534526168</v>
      </c>
      <c r="L33" s="4">
        <f>+L32/3</f>
        <v>1.4302207525356765</v>
      </c>
    </row>
    <row r="34" spans="1:12">
      <c r="A34" s="4" t="s">
        <v>27</v>
      </c>
      <c r="I34" s="4">
        <f>+STDEV(I22:I31)</f>
        <v>1.081700453452616</v>
      </c>
      <c r="J34" s="4">
        <f>+J33/3</f>
        <v>360.56681781753895</v>
      </c>
      <c r="L34" s="4">
        <f>+(L33/L31)*100</f>
        <v>11.477648692886985</v>
      </c>
    </row>
    <row r="35" spans="1:12">
      <c r="J35" s="4">
        <f>+(J34/J32)*100</f>
        <v>11.776359169743909</v>
      </c>
    </row>
    <row r="36" spans="1:12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</row>
    <row r="37" spans="1:12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</row>
    <row r="38" spans="1:12">
      <c r="A38" s="3">
        <v>1</v>
      </c>
      <c r="B38" s="3">
        <v>5.94</v>
      </c>
      <c r="C38" s="3">
        <v>3.59</v>
      </c>
      <c r="D38" s="3">
        <v>46.25</v>
      </c>
      <c r="E38" s="3">
        <f>(25*3600)/D38/1000</f>
        <v>1.9459459459459461</v>
      </c>
      <c r="F38" s="3">
        <f>(B38-C38)*E38</f>
        <v>4.5729729729729742</v>
      </c>
      <c r="G38" s="3">
        <f>(F38-F47)</f>
        <v>2.7058313132914984</v>
      </c>
      <c r="H38" s="3">
        <v>1.0295000000000001</v>
      </c>
      <c r="I38" s="3">
        <f>G38/H38</f>
        <v>2.6282965646347725</v>
      </c>
      <c r="J38" s="3">
        <v>2628.2965646347725</v>
      </c>
      <c r="K38" s="3">
        <v>0.2455</v>
      </c>
      <c r="L38" s="3">
        <f>+G38/K38</f>
        <v>11.021716143753558</v>
      </c>
    </row>
    <row r="39" spans="1:12">
      <c r="A39">
        <v>2</v>
      </c>
      <c r="B39" s="3">
        <v>5.94</v>
      </c>
      <c r="C39">
        <v>3.18</v>
      </c>
      <c r="D39">
        <v>49.98</v>
      </c>
      <c r="E39" s="3">
        <f t="shared" ref="E39:E47" si="8">(25*3600)/D39/1000</f>
        <v>1.8007202881152462</v>
      </c>
      <c r="F39">
        <f t="shared" ref="F39:F47" si="9">(B39-C39)*E39</f>
        <v>4.9699879951980801</v>
      </c>
      <c r="G39">
        <f>(F39-F47)</f>
        <v>3.1028463355166043</v>
      </c>
      <c r="H39">
        <v>0.8911</v>
      </c>
      <c r="I39">
        <f t="shared" ref="I39:I46" si="10">G39/H39</f>
        <v>3.4820405515841144</v>
      </c>
      <c r="J39">
        <v>3482.0405515841148</v>
      </c>
      <c r="K39">
        <v>0.22670000000000001</v>
      </c>
      <c r="L39" s="3">
        <f t="shared" ref="L39:L46" si="11">+G39/K39</f>
        <v>13.687015154462303</v>
      </c>
    </row>
    <row r="40" spans="1:12">
      <c r="A40">
        <v>3</v>
      </c>
      <c r="B40" s="3">
        <v>5.94</v>
      </c>
      <c r="C40">
        <v>3.74</v>
      </c>
      <c r="D40">
        <v>50.53</v>
      </c>
      <c r="E40" s="3">
        <f t="shared" si="8"/>
        <v>1.7811201266574312</v>
      </c>
      <c r="F40">
        <f t="shared" si="9"/>
        <v>3.9184642786463493</v>
      </c>
      <c r="G40">
        <f>(F40-F47)</f>
        <v>2.0513226189648739</v>
      </c>
      <c r="H40">
        <v>0.97519999999999996</v>
      </c>
      <c r="I40">
        <f t="shared" si="10"/>
        <v>2.1034891498819461</v>
      </c>
      <c r="J40">
        <v>2103.4891498819461</v>
      </c>
      <c r="K40">
        <v>0.2369</v>
      </c>
      <c r="L40" s="3">
        <f t="shared" si="11"/>
        <v>8.6590232966014096</v>
      </c>
    </row>
    <row r="41" spans="1:12">
      <c r="A41">
        <v>4</v>
      </c>
      <c r="B41" s="3">
        <v>5.94</v>
      </c>
      <c r="C41">
        <v>3.88</v>
      </c>
      <c r="D41">
        <v>47.11</v>
      </c>
      <c r="E41" s="3">
        <f t="shared" si="8"/>
        <v>1.9104224156230101</v>
      </c>
      <c r="F41">
        <f t="shared" si="9"/>
        <v>3.9354701761834017</v>
      </c>
      <c r="G41">
        <f>(F41-F47)</f>
        <v>2.0683285165019258</v>
      </c>
      <c r="H41">
        <v>1.1772</v>
      </c>
      <c r="I41">
        <f t="shared" si="10"/>
        <v>1.7569899052853599</v>
      </c>
      <c r="J41">
        <v>1756.9899052853602</v>
      </c>
      <c r="K41">
        <v>0.3</v>
      </c>
      <c r="L41" s="3">
        <f t="shared" si="11"/>
        <v>6.8944283883397528</v>
      </c>
    </row>
    <row r="42" spans="1:12">
      <c r="A42">
        <v>5</v>
      </c>
      <c r="B42" s="3">
        <v>5.94</v>
      </c>
      <c r="C42">
        <v>3.76</v>
      </c>
      <c r="D42">
        <v>50.04</v>
      </c>
      <c r="E42" s="3">
        <f t="shared" si="8"/>
        <v>1.7985611510791368</v>
      </c>
      <c r="F42">
        <f t="shared" si="9"/>
        <v>3.9208633093525194</v>
      </c>
      <c r="G42">
        <f>(F42-F47)</f>
        <v>2.0537216496710435</v>
      </c>
      <c r="H42">
        <v>1.2238</v>
      </c>
      <c r="I42">
        <f t="shared" si="10"/>
        <v>1.6781513725045298</v>
      </c>
      <c r="J42">
        <v>1678.1513725045302</v>
      </c>
      <c r="K42">
        <v>0.29249999999999998</v>
      </c>
      <c r="L42" s="3">
        <f t="shared" si="11"/>
        <v>7.0212705971659615</v>
      </c>
    </row>
    <row r="43" spans="1:12" s="3" customFormat="1">
      <c r="A43" s="3">
        <v>6</v>
      </c>
      <c r="B43" s="3">
        <v>5.94</v>
      </c>
      <c r="C43" s="3">
        <v>4.17</v>
      </c>
      <c r="D43" s="3">
        <v>48.5</v>
      </c>
      <c r="E43" s="3">
        <f t="shared" si="8"/>
        <v>1.8556701030927834</v>
      </c>
      <c r="F43" s="3">
        <f t="shared" si="9"/>
        <v>3.2845360824742276</v>
      </c>
      <c r="G43" s="3">
        <f>(F43-F47)</f>
        <v>1.417394422792752</v>
      </c>
      <c r="H43" s="3">
        <v>1.5751999999999999</v>
      </c>
      <c r="I43" s="3">
        <f t="shared" si="10"/>
        <v>0.89981870415994925</v>
      </c>
      <c r="J43" s="3">
        <v>899.81870415994911</v>
      </c>
      <c r="K43" s="3">
        <v>0.37540000000000001</v>
      </c>
      <c r="L43" s="3">
        <f t="shared" si="11"/>
        <v>3.7756910569865529</v>
      </c>
    </row>
    <row r="44" spans="1:12">
      <c r="A44">
        <v>7</v>
      </c>
      <c r="B44" s="3">
        <v>5.94</v>
      </c>
      <c r="C44">
        <v>4.2699999999999996</v>
      </c>
      <c r="D44">
        <v>60.04</v>
      </c>
      <c r="E44" s="3">
        <f t="shared" si="8"/>
        <v>1.4990006662225182</v>
      </c>
      <c r="F44">
        <f t="shared" si="9"/>
        <v>2.5033311125916065</v>
      </c>
      <c r="G44">
        <f>(F44-F47)</f>
        <v>0.63618945291013085</v>
      </c>
      <c r="H44">
        <v>1.1759999999999999</v>
      </c>
      <c r="I44">
        <f t="shared" si="10"/>
        <v>0.5409774259439889</v>
      </c>
      <c r="J44">
        <v>540.97742594398892</v>
      </c>
      <c r="K44">
        <v>0.28620000000000001</v>
      </c>
      <c r="L44" s="3">
        <f t="shared" si="11"/>
        <v>2.2228841820759286</v>
      </c>
    </row>
    <row r="45" spans="1:12">
      <c r="A45">
        <v>8</v>
      </c>
      <c r="B45" s="3">
        <v>5.94</v>
      </c>
      <c r="C45">
        <v>4.25</v>
      </c>
      <c r="D45">
        <v>46.19</v>
      </c>
      <c r="E45" s="3">
        <f t="shared" si="8"/>
        <v>1.9484736956051094</v>
      </c>
      <c r="F45">
        <f t="shared" si="9"/>
        <v>3.2929205455726356</v>
      </c>
      <c r="G45">
        <f>(F45-F47)</f>
        <v>1.42577888589116</v>
      </c>
      <c r="H45">
        <v>0.97419999999999995</v>
      </c>
      <c r="I45">
        <f t="shared" si="10"/>
        <v>1.4635381706950934</v>
      </c>
      <c r="J45">
        <v>1463.5381706950934</v>
      </c>
      <c r="K45">
        <v>0.24379999999999999</v>
      </c>
      <c r="L45" s="3">
        <f t="shared" si="11"/>
        <v>5.8481496550088599</v>
      </c>
    </row>
    <row r="46" spans="1:12">
      <c r="A46" s="3">
        <v>9</v>
      </c>
      <c r="B46" s="3">
        <v>5.94</v>
      </c>
      <c r="C46" s="3">
        <v>4.7699999999999996</v>
      </c>
      <c r="D46" s="3">
        <v>49.11</v>
      </c>
      <c r="E46" s="3">
        <f t="shared" si="8"/>
        <v>1.8326206475259621</v>
      </c>
      <c r="F46" s="3">
        <f t="shared" si="9"/>
        <v>2.144166157605377</v>
      </c>
      <c r="G46" s="3">
        <f>(F46-F47)</f>
        <v>0.27702449792390138</v>
      </c>
      <c r="H46" s="3">
        <v>1.4085000000000001</v>
      </c>
      <c r="I46" s="3">
        <f t="shared" si="10"/>
        <v>0.1966805097081302</v>
      </c>
      <c r="J46" s="3">
        <v>196.68050970813022</v>
      </c>
      <c r="K46" s="3">
        <v>0.34429999999999999</v>
      </c>
      <c r="L46" s="3">
        <f t="shared" si="11"/>
        <v>0.8046020851696235</v>
      </c>
    </row>
    <row r="47" spans="1:12">
      <c r="A47" t="s">
        <v>22</v>
      </c>
      <c r="B47" s="3">
        <v>5.94</v>
      </c>
      <c r="C47">
        <v>4.95</v>
      </c>
      <c r="D47">
        <v>47.72</v>
      </c>
      <c r="E47" s="3">
        <f t="shared" si="8"/>
        <v>1.8860016764459346</v>
      </c>
      <c r="F47">
        <f t="shared" si="9"/>
        <v>1.8671416596814756</v>
      </c>
      <c r="L47" s="4">
        <f>AVERAGE(L38:L46)</f>
        <v>6.6594200621737727</v>
      </c>
    </row>
    <row r="48" spans="1:12">
      <c r="J48" s="4">
        <f>AVERAGE(J38:J47)</f>
        <v>1638.8869282664318</v>
      </c>
      <c r="L48" s="4">
        <f>+STDEV(L38:L46)</f>
        <v>4.1160827025043663</v>
      </c>
    </row>
    <row r="49" spans="1:12">
      <c r="I49" s="4">
        <f>AVERAGE(I38:I46)</f>
        <v>1.6388869282664318</v>
      </c>
      <c r="J49" s="4">
        <f>+STDEV(J38:J47)</f>
        <v>1028.9451878906239</v>
      </c>
      <c r="L49" s="4">
        <f>+L48/3</f>
        <v>1.3720275675014555</v>
      </c>
    </row>
    <row r="50" spans="1:12">
      <c r="A50" s="4" t="s">
        <v>28</v>
      </c>
      <c r="I50" s="4"/>
      <c r="J50" s="4">
        <f>+J49/3</f>
        <v>342.98172929687462</v>
      </c>
      <c r="L50" s="4">
        <f>+(L49/L47)*100</f>
        <v>20.602808573297857</v>
      </c>
    </row>
    <row r="51" spans="1:12">
      <c r="I51" s="4"/>
      <c r="J51" s="4">
        <f>+(J50/J48)*100</f>
        <v>20.927723772845695</v>
      </c>
    </row>
    <row r="52" spans="1:12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</row>
    <row r="53" spans="1:12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</row>
    <row r="54" spans="1:12">
      <c r="A54" s="3">
        <v>1</v>
      </c>
      <c r="B54" s="3">
        <v>6.21</v>
      </c>
      <c r="C54" s="3">
        <v>3.9</v>
      </c>
      <c r="D54" s="3">
        <v>46.25</v>
      </c>
      <c r="E54" s="3">
        <f>(25*3600)/D54/1000</f>
        <v>1.9459459459459461</v>
      </c>
      <c r="F54" s="3">
        <f>(B54-C54)*E54</f>
        <v>4.4951351351351354</v>
      </c>
      <c r="G54" s="3">
        <f>(F54-F63)</f>
        <v>2.2319331234000135</v>
      </c>
      <c r="H54" s="3">
        <v>1.0295000000000001</v>
      </c>
      <c r="I54" s="3">
        <f>G54/H54</f>
        <v>2.1679777789218195</v>
      </c>
      <c r="J54" s="3">
        <v>2167.9777789218201</v>
      </c>
      <c r="K54" s="3">
        <v>0.2455</v>
      </c>
      <c r="L54" s="3">
        <f>+G54/K54</f>
        <v>9.0913772847251053</v>
      </c>
    </row>
    <row r="55" spans="1:12">
      <c r="A55">
        <v>2</v>
      </c>
      <c r="B55" s="3">
        <v>6.21</v>
      </c>
      <c r="C55">
        <v>3.43</v>
      </c>
      <c r="D55">
        <v>49.98</v>
      </c>
      <c r="E55" s="3">
        <f t="shared" ref="E55:E63" si="12">(25*3600)/D55/1000</f>
        <v>1.8007202881152462</v>
      </c>
      <c r="F55">
        <f t="shared" ref="F55:F63" si="13">(B55-C55)*E55</f>
        <v>5.0060024009603845</v>
      </c>
      <c r="G55">
        <f>(F55-F63)</f>
        <v>2.7428003892252626</v>
      </c>
      <c r="H55">
        <v>0.8911</v>
      </c>
      <c r="I55">
        <f t="shared" ref="I55:I62" si="14">G55/H55</f>
        <v>3.0779939279825639</v>
      </c>
      <c r="J55">
        <v>3077.993927982563</v>
      </c>
      <c r="K55">
        <v>0.22670000000000001</v>
      </c>
      <c r="L55" s="3">
        <f t="shared" ref="L55:L62" si="15">+G55/K55</f>
        <v>12.098810715594453</v>
      </c>
    </row>
    <row r="56" spans="1:12">
      <c r="A56">
        <v>3</v>
      </c>
      <c r="B56" s="3">
        <v>6.21</v>
      </c>
      <c r="C56">
        <v>3.01</v>
      </c>
      <c r="D56">
        <v>50.53</v>
      </c>
      <c r="E56" s="3">
        <f t="shared" si="12"/>
        <v>1.7811201266574312</v>
      </c>
      <c r="F56">
        <f t="shared" si="13"/>
        <v>5.6995844053037805</v>
      </c>
      <c r="G56">
        <f>(F56-F63)</f>
        <v>3.4363823935686586</v>
      </c>
      <c r="H56">
        <v>0.97519999999999996</v>
      </c>
      <c r="I56">
        <f t="shared" si="14"/>
        <v>3.5237719376216763</v>
      </c>
      <c r="J56">
        <v>3523.7719376216755</v>
      </c>
      <c r="K56">
        <v>0.2369</v>
      </c>
      <c r="L56" s="3">
        <f t="shared" si="15"/>
        <v>14.505624286908647</v>
      </c>
    </row>
    <row r="57" spans="1:12">
      <c r="A57">
        <v>4</v>
      </c>
      <c r="B57" s="3">
        <v>6.21</v>
      </c>
      <c r="C57">
        <v>3.8</v>
      </c>
      <c r="D57">
        <v>47.11</v>
      </c>
      <c r="E57" s="3">
        <f t="shared" si="12"/>
        <v>1.9104224156230101</v>
      </c>
      <c r="F57">
        <f t="shared" si="13"/>
        <v>4.6041180216514546</v>
      </c>
      <c r="G57">
        <f>(F57-F63)</f>
        <v>2.3409160099163326</v>
      </c>
      <c r="H57">
        <v>1.1772</v>
      </c>
      <c r="I57">
        <f t="shared" si="14"/>
        <v>1.9885457100886277</v>
      </c>
      <c r="J57">
        <v>1988.5457100886272</v>
      </c>
      <c r="K57">
        <v>0.3</v>
      </c>
      <c r="L57" s="3">
        <f t="shared" si="15"/>
        <v>7.8030533663877755</v>
      </c>
    </row>
    <row r="58" spans="1:12">
      <c r="A58">
        <v>5</v>
      </c>
      <c r="B58" s="3">
        <v>6.21</v>
      </c>
      <c r="C58">
        <v>3.55</v>
      </c>
      <c r="D58">
        <v>50.04</v>
      </c>
      <c r="E58" s="3">
        <f t="shared" si="12"/>
        <v>1.7985611510791368</v>
      </c>
      <c r="F58">
        <f t="shared" si="13"/>
        <v>4.7841726618705041</v>
      </c>
      <c r="G58">
        <f>(F58-F63)</f>
        <v>2.5209706501353821</v>
      </c>
      <c r="H58">
        <v>1.2238</v>
      </c>
      <c r="I58">
        <f t="shared" si="14"/>
        <v>2.0599531378782334</v>
      </c>
      <c r="J58">
        <v>2059.9531378782335</v>
      </c>
      <c r="K58">
        <v>0.29249999999999998</v>
      </c>
      <c r="L58" s="3">
        <f t="shared" si="15"/>
        <v>8.6187030773859217</v>
      </c>
    </row>
    <row r="59" spans="1:12" s="3" customFormat="1">
      <c r="A59" s="3">
        <v>6</v>
      </c>
      <c r="B59" s="3">
        <v>6.21</v>
      </c>
      <c r="C59" s="3">
        <v>3.44</v>
      </c>
      <c r="D59" s="3">
        <v>48.5</v>
      </c>
      <c r="E59" s="3">
        <f t="shared" si="12"/>
        <v>1.8556701030927834</v>
      </c>
      <c r="F59" s="3">
        <f t="shared" si="13"/>
        <v>5.1402061855670098</v>
      </c>
      <c r="G59" s="3">
        <f>(F59-F63)</f>
        <v>2.8770041738318879</v>
      </c>
      <c r="H59" s="3">
        <v>1.5751999999999999</v>
      </c>
      <c r="I59" s="3">
        <f t="shared" si="14"/>
        <v>1.8264373881614322</v>
      </c>
      <c r="J59" s="3">
        <v>1826.4373881614322</v>
      </c>
      <c r="K59" s="3">
        <v>0.37540000000000001</v>
      </c>
      <c r="L59" s="3">
        <f t="shared" si="15"/>
        <v>7.6638363714221835</v>
      </c>
    </row>
    <row r="60" spans="1:12">
      <c r="A60">
        <v>7</v>
      </c>
      <c r="B60" s="3">
        <v>6.21</v>
      </c>
      <c r="C60">
        <v>3.76</v>
      </c>
      <c r="D60">
        <v>60.04</v>
      </c>
      <c r="E60" s="3">
        <f t="shared" si="12"/>
        <v>1.4990006662225182</v>
      </c>
      <c r="F60">
        <f t="shared" si="13"/>
        <v>3.6725516322451699</v>
      </c>
      <c r="G60">
        <f>(F60-F63)</f>
        <v>1.409349620510048</v>
      </c>
      <c r="H60">
        <v>1.1759999999999999</v>
      </c>
      <c r="I60">
        <f t="shared" si="14"/>
        <v>1.1984265480527621</v>
      </c>
      <c r="J60">
        <v>1198.4265480527617</v>
      </c>
      <c r="K60">
        <v>0.28620000000000001</v>
      </c>
      <c r="L60" s="3">
        <f t="shared" si="15"/>
        <v>4.9243522729212019</v>
      </c>
    </row>
    <row r="61" spans="1:12">
      <c r="A61">
        <v>8</v>
      </c>
      <c r="B61" s="3">
        <v>6.21</v>
      </c>
      <c r="C61">
        <v>4.12</v>
      </c>
      <c r="D61">
        <v>46.19</v>
      </c>
      <c r="E61" s="3">
        <f t="shared" si="12"/>
        <v>1.9484736956051094</v>
      </c>
      <c r="F61">
        <f t="shared" si="13"/>
        <v>4.0723100238146781</v>
      </c>
      <c r="G61">
        <f>(F61-F63)</f>
        <v>1.8091080120795562</v>
      </c>
      <c r="H61">
        <v>0.97419999999999995</v>
      </c>
      <c r="I61">
        <f t="shared" si="14"/>
        <v>1.8570191049882532</v>
      </c>
      <c r="J61">
        <v>1857.0191049882535</v>
      </c>
      <c r="K61">
        <v>0.24379999999999999</v>
      </c>
      <c r="L61" s="3">
        <f t="shared" si="15"/>
        <v>7.4204594424920272</v>
      </c>
    </row>
    <row r="62" spans="1:12">
      <c r="A62" s="3">
        <v>9</v>
      </c>
      <c r="B62" s="3">
        <v>6.21</v>
      </c>
      <c r="C62" s="3">
        <v>4.6399999999999997</v>
      </c>
      <c r="D62" s="3">
        <v>49.11</v>
      </c>
      <c r="E62" s="3">
        <f t="shared" si="12"/>
        <v>1.8326206475259621</v>
      </c>
      <c r="F62" s="3">
        <f t="shared" si="13"/>
        <v>2.8772144166157609</v>
      </c>
      <c r="G62" s="3">
        <f>(F62-F63)</f>
        <v>0.61401240488063902</v>
      </c>
      <c r="H62" s="3">
        <v>1.4085000000000001</v>
      </c>
      <c r="I62" s="3">
        <f t="shared" si="14"/>
        <v>0.43593354979101101</v>
      </c>
      <c r="J62" s="3">
        <v>435.93354979101082</v>
      </c>
      <c r="K62" s="3">
        <v>0.34429999999999999</v>
      </c>
      <c r="L62" s="3">
        <f t="shared" si="15"/>
        <v>1.7833645218723178</v>
      </c>
    </row>
    <row r="63" spans="1:12">
      <c r="A63" t="s">
        <v>22</v>
      </c>
      <c r="B63" s="3">
        <v>6.21</v>
      </c>
      <c r="C63">
        <v>5.01</v>
      </c>
      <c r="D63">
        <v>47.72</v>
      </c>
      <c r="E63" s="3">
        <f t="shared" si="12"/>
        <v>1.8860016764459346</v>
      </c>
      <c r="F63">
        <f t="shared" si="13"/>
        <v>2.2632020117351219</v>
      </c>
      <c r="L63" s="4">
        <f>AVERAGE(L54:L62)</f>
        <v>8.2121757044121821</v>
      </c>
    </row>
    <row r="64" spans="1:12">
      <c r="J64" s="4">
        <f>AVERAGE(J54:J63)</f>
        <v>2015.1176759429306</v>
      </c>
      <c r="L64" s="4">
        <f>+STDEV(L54:L62)</f>
        <v>3.6892742271151797</v>
      </c>
    </row>
    <row r="65" spans="1:12">
      <c r="J65" s="4">
        <f>+STDEV(J54:J63)</f>
        <v>911.95041116075993</v>
      </c>
      <c r="L65" s="4">
        <f>+L64/3</f>
        <v>1.2297580757050599</v>
      </c>
    </row>
    <row r="66" spans="1:12">
      <c r="A66" s="4" t="s">
        <v>29</v>
      </c>
      <c r="I66" s="4">
        <f>AVERAGE(I54:I62)</f>
        <v>2.0151176759429306</v>
      </c>
      <c r="J66" s="4">
        <f>+J65/3</f>
        <v>303.98347038691998</v>
      </c>
      <c r="L66" s="4">
        <f>+(L65/L63)*100</f>
        <v>14.974814470230392</v>
      </c>
    </row>
    <row r="67" spans="1:12">
      <c r="A67" s="4"/>
      <c r="J67" s="4">
        <f>+(J66/J64)*100</f>
        <v>15.085147334866065</v>
      </c>
    </row>
    <row r="68" spans="1:12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</row>
    <row r="69" spans="1:12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</row>
    <row r="70" spans="1:12">
      <c r="A70" s="3">
        <v>1</v>
      </c>
      <c r="B70" s="3">
        <v>6.34</v>
      </c>
      <c r="C70" s="3">
        <v>3.55</v>
      </c>
      <c r="D70" s="3">
        <v>46.25</v>
      </c>
      <c r="E70" s="3">
        <f>(25*3600)/D70/1000</f>
        <v>1.9459459459459461</v>
      </c>
      <c r="F70" s="3">
        <f>(B70-C70)*E70</f>
        <v>5.4291891891891897</v>
      </c>
      <c r="G70" s="3">
        <f>(F70-F79)</f>
        <v>3.1848471942185284</v>
      </c>
      <c r="H70" s="3">
        <v>1.0295000000000001</v>
      </c>
      <c r="I70" s="3">
        <f>G70/H70</f>
        <v>3.0935863955498086</v>
      </c>
      <c r="J70" s="3">
        <v>3093.5863955498085</v>
      </c>
      <c r="K70" s="3">
        <v>0.2455</v>
      </c>
      <c r="L70" s="3">
        <f>+G70/K70</f>
        <v>12.972900994780156</v>
      </c>
    </row>
    <row r="71" spans="1:12">
      <c r="A71">
        <v>2</v>
      </c>
      <c r="B71" s="3">
        <v>6.34</v>
      </c>
      <c r="C71">
        <v>3.39</v>
      </c>
      <c r="D71">
        <v>49.98</v>
      </c>
      <c r="E71" s="3">
        <f t="shared" ref="E71:E79" si="16">(25*3600)/D71/1000</f>
        <v>1.8007202881152462</v>
      </c>
      <c r="F71">
        <f t="shared" ref="F71:F79" si="17">(B71-C71)*E71</f>
        <v>5.312124849939976</v>
      </c>
      <c r="G71">
        <f>(F71-F79)</f>
        <v>3.0677828549693147</v>
      </c>
      <c r="H71">
        <v>0.8911</v>
      </c>
      <c r="I71">
        <f t="shared" ref="I71:I78" si="18">G71/H71</f>
        <v>3.442692015452042</v>
      </c>
      <c r="J71">
        <v>3442.6920154520412</v>
      </c>
      <c r="K71">
        <v>0.22670000000000001</v>
      </c>
      <c r="L71" s="3">
        <f t="shared" ref="L71:L78" si="19">+G71/K71</f>
        <v>13.532346073971391</v>
      </c>
    </row>
    <row r="72" spans="1:12">
      <c r="A72">
        <v>3</v>
      </c>
      <c r="B72" s="3">
        <v>6.34</v>
      </c>
      <c r="C72">
        <v>3.7</v>
      </c>
      <c r="D72">
        <v>50.53</v>
      </c>
      <c r="E72" s="3">
        <f t="shared" si="16"/>
        <v>1.7811201266574312</v>
      </c>
      <c r="F72">
        <f t="shared" si="17"/>
        <v>4.7021571343756179</v>
      </c>
      <c r="G72">
        <f>(F72-F79)</f>
        <v>2.4578151394049566</v>
      </c>
      <c r="H72">
        <v>0.97519999999999996</v>
      </c>
      <c r="I72">
        <f t="shared" si="18"/>
        <v>2.520319051891875</v>
      </c>
      <c r="J72">
        <v>2520.319051891875</v>
      </c>
      <c r="K72">
        <v>0.2369</v>
      </c>
      <c r="L72" s="3">
        <f t="shared" si="19"/>
        <v>10.374905611671409</v>
      </c>
    </row>
    <row r="73" spans="1:12">
      <c r="A73">
        <v>4</v>
      </c>
      <c r="B73" s="3">
        <v>6.34</v>
      </c>
      <c r="C73">
        <v>3.89</v>
      </c>
      <c r="D73">
        <v>47.11</v>
      </c>
      <c r="E73" s="3">
        <f t="shared" si="16"/>
        <v>1.9104224156230101</v>
      </c>
      <c r="F73">
        <f t="shared" si="17"/>
        <v>4.6805349182763738</v>
      </c>
      <c r="G73">
        <f>(F73-F79)</f>
        <v>2.4361929233057125</v>
      </c>
      <c r="H73">
        <v>1.1772</v>
      </c>
      <c r="I73">
        <f t="shared" si="18"/>
        <v>2.0694809066477338</v>
      </c>
      <c r="J73">
        <v>2069.4809066477342</v>
      </c>
      <c r="K73">
        <v>0.3</v>
      </c>
      <c r="L73" s="3">
        <f t="shared" si="19"/>
        <v>8.1206430776857079</v>
      </c>
    </row>
    <row r="74" spans="1:12">
      <c r="A74">
        <v>5</v>
      </c>
      <c r="B74" s="3">
        <v>6.34</v>
      </c>
      <c r="C74">
        <v>4.04</v>
      </c>
      <c r="D74">
        <v>50.04</v>
      </c>
      <c r="E74" s="3">
        <f t="shared" si="16"/>
        <v>1.7985611510791368</v>
      </c>
      <c r="F74">
        <f t="shared" si="17"/>
        <v>4.1366906474820144</v>
      </c>
      <c r="G74">
        <f>(F74-F79)</f>
        <v>1.8923486525113531</v>
      </c>
      <c r="H74">
        <v>1.2238</v>
      </c>
      <c r="I74">
        <f t="shared" si="18"/>
        <v>1.5462891424345098</v>
      </c>
      <c r="J74">
        <v>1546.2891424345098</v>
      </c>
      <c r="K74">
        <v>0.29249999999999998</v>
      </c>
      <c r="L74" s="3">
        <f t="shared" si="19"/>
        <v>6.4695680427738571</v>
      </c>
    </row>
    <row r="75" spans="1:12" s="3" customFormat="1">
      <c r="A75" s="3">
        <v>6</v>
      </c>
      <c r="B75" s="3">
        <v>6.34</v>
      </c>
      <c r="C75" s="3">
        <v>4.01</v>
      </c>
      <c r="D75" s="3">
        <v>48.5</v>
      </c>
      <c r="E75" s="3">
        <f t="shared" si="16"/>
        <v>1.8556701030927834</v>
      </c>
      <c r="F75" s="3">
        <f t="shared" si="17"/>
        <v>4.3237113402061853</v>
      </c>
      <c r="G75" s="3">
        <f>(F75-F79)</f>
        <v>2.079369345235524</v>
      </c>
      <c r="H75" s="3">
        <v>1.5751999999999999</v>
      </c>
      <c r="I75" s="3">
        <f t="shared" si="18"/>
        <v>1.3200668773714601</v>
      </c>
      <c r="J75" s="3">
        <v>1320.0668773714601</v>
      </c>
      <c r="K75" s="3">
        <v>0.37540000000000001</v>
      </c>
      <c r="L75" s="3">
        <f t="shared" si="19"/>
        <v>5.5390765722842934</v>
      </c>
    </row>
    <row r="76" spans="1:12">
      <c r="A76">
        <v>7</v>
      </c>
      <c r="B76" s="3">
        <v>6.34</v>
      </c>
      <c r="C76">
        <v>4.01</v>
      </c>
      <c r="D76">
        <v>60.04</v>
      </c>
      <c r="E76" s="3">
        <f t="shared" si="16"/>
        <v>1.4990006662225182</v>
      </c>
      <c r="F76">
        <f t="shared" si="17"/>
        <v>3.4926715522984675</v>
      </c>
      <c r="G76">
        <f>(F76-F79)</f>
        <v>1.2483295573278061</v>
      </c>
      <c r="H76">
        <v>1.1759999999999999</v>
      </c>
      <c r="I76">
        <f t="shared" si="18"/>
        <v>1.0615047256188828</v>
      </c>
      <c r="J76">
        <v>1061.5047256188832</v>
      </c>
      <c r="K76">
        <v>0.28620000000000001</v>
      </c>
      <c r="L76" s="3">
        <f t="shared" si="19"/>
        <v>4.3617384952054721</v>
      </c>
    </row>
    <row r="77" spans="1:12">
      <c r="A77">
        <v>8</v>
      </c>
      <c r="B77" s="3">
        <v>6.34</v>
      </c>
      <c r="C77">
        <v>4.1100000000000003</v>
      </c>
      <c r="D77">
        <v>46.19</v>
      </c>
      <c r="E77" s="3">
        <f t="shared" si="16"/>
        <v>1.9484736956051094</v>
      </c>
      <c r="F77">
        <f t="shared" si="17"/>
        <v>4.345096341199393</v>
      </c>
      <c r="G77">
        <f>(F77-F79)</f>
        <v>2.1007543462287317</v>
      </c>
      <c r="H77">
        <v>0.97419999999999995</v>
      </c>
      <c r="I77">
        <f t="shared" si="18"/>
        <v>2.1563891872600407</v>
      </c>
      <c r="J77">
        <v>2156.3891872600411</v>
      </c>
      <c r="K77">
        <v>0.24379999999999999</v>
      </c>
      <c r="L77" s="3">
        <f t="shared" si="19"/>
        <v>8.6167118385099748</v>
      </c>
    </row>
    <row r="78" spans="1:12">
      <c r="A78" s="3">
        <v>9</v>
      </c>
      <c r="B78" s="3">
        <v>6.34</v>
      </c>
      <c r="C78" s="3">
        <v>4.5599999999999996</v>
      </c>
      <c r="D78" s="3">
        <v>49.11</v>
      </c>
      <c r="E78" s="3">
        <f t="shared" si="16"/>
        <v>1.8326206475259621</v>
      </c>
      <c r="F78" s="3">
        <f t="shared" si="17"/>
        <v>3.262064752596213</v>
      </c>
      <c r="G78" s="3">
        <f>(F78-F79)</f>
        <v>1.0177227576255516</v>
      </c>
      <c r="H78" s="3">
        <v>1.4085000000000001</v>
      </c>
      <c r="I78" s="3">
        <f t="shared" si="18"/>
        <v>0.72255786838874803</v>
      </c>
      <c r="J78" s="3">
        <v>722.55786838874815</v>
      </c>
      <c r="K78" s="3">
        <v>0.34429999999999999</v>
      </c>
      <c r="L78" s="3">
        <f t="shared" si="19"/>
        <v>2.955918552499424</v>
      </c>
    </row>
    <row r="79" spans="1:12">
      <c r="A79" t="s">
        <v>22</v>
      </c>
      <c r="B79" s="3">
        <v>6.34</v>
      </c>
      <c r="C79">
        <v>5.15</v>
      </c>
      <c r="D79">
        <v>47.72</v>
      </c>
      <c r="E79" s="3">
        <f t="shared" si="16"/>
        <v>1.8860016764459346</v>
      </c>
      <c r="F79" s="3">
        <f t="shared" si="17"/>
        <v>2.2443419949706613</v>
      </c>
      <c r="L79" s="4">
        <f>AVERAGE(L70:L78)</f>
        <v>8.1048676954868526</v>
      </c>
    </row>
    <row r="80" spans="1:12">
      <c r="J80" s="4">
        <f>AVERAGE(J70:J79)</f>
        <v>1992.5429078461223</v>
      </c>
      <c r="L80" s="4">
        <f>+STDEV(L70:L78)</f>
        <v>3.6801962874184779</v>
      </c>
    </row>
    <row r="81" spans="1:12">
      <c r="I81" s="4">
        <f>AVERAGE(I70:I78)</f>
        <v>1.9925429078461221</v>
      </c>
      <c r="J81" s="4">
        <f>+STDEV(J70:J79)</f>
        <v>919.07578884875431</v>
      </c>
      <c r="L81" s="4">
        <f>+L80/3</f>
        <v>1.2267320958061594</v>
      </c>
    </row>
    <row r="82" spans="1:12">
      <c r="A82" s="4" t="s">
        <v>32</v>
      </c>
      <c r="J82" s="4">
        <f>+J81/3</f>
        <v>306.35859628291809</v>
      </c>
      <c r="L82" s="4">
        <f>+(L81/L79)*100</f>
        <v>15.135744862180264</v>
      </c>
    </row>
    <row r="83" spans="1:12">
      <c r="J83" s="4">
        <f>+(J82/J80)*100</f>
        <v>15.375257168945101</v>
      </c>
    </row>
    <row r="84" spans="1:12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</row>
    <row r="85" spans="1:12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</row>
    <row r="86" spans="1:12">
      <c r="A86" s="3">
        <v>1</v>
      </c>
      <c r="B86" s="3">
        <v>6.34</v>
      </c>
      <c r="C86" s="3">
        <v>3.44</v>
      </c>
      <c r="D86" s="3">
        <v>46.25</v>
      </c>
      <c r="E86" s="3">
        <f>(25*3600)/D86/1000</f>
        <v>1.9459459459459461</v>
      </c>
      <c r="F86" s="3">
        <f>(B86-C86)*E86</f>
        <v>5.6432432432432433</v>
      </c>
      <c r="G86" s="3">
        <f>(F86-F95)</f>
        <v>3.304601164450284</v>
      </c>
      <c r="H86" s="3">
        <v>1.0295000000000001</v>
      </c>
      <c r="I86" s="3">
        <f>G86/H86</f>
        <v>3.209908853278566</v>
      </c>
      <c r="J86" s="3">
        <v>3209.9088532785663</v>
      </c>
      <c r="K86" s="3">
        <v>0.2455</v>
      </c>
      <c r="L86" s="3">
        <f>+G86/K86</f>
        <v>13.460697207536798</v>
      </c>
    </row>
    <row r="87" spans="1:12">
      <c r="A87">
        <v>2</v>
      </c>
      <c r="B87" s="3">
        <v>6.34</v>
      </c>
      <c r="C87">
        <v>3.38</v>
      </c>
      <c r="D87">
        <v>49.98</v>
      </c>
      <c r="E87" s="3">
        <f t="shared" ref="E87:E95" si="20">(25*3600)/D87/1000</f>
        <v>1.8007202881152462</v>
      </c>
      <c r="F87">
        <f t="shared" ref="F87:F95" si="21">(B87-C87)*E87</f>
        <v>5.3301320528211287</v>
      </c>
      <c r="G87">
        <f>(F87-F95)</f>
        <v>2.9914899740281693</v>
      </c>
      <c r="H87">
        <v>0.8911</v>
      </c>
      <c r="I87">
        <f t="shared" ref="I87:I94" si="22">G87/H87</f>
        <v>3.3570754954866673</v>
      </c>
      <c r="J87">
        <v>3357.075495486667</v>
      </c>
      <c r="K87">
        <v>0.22670000000000001</v>
      </c>
      <c r="L87" s="3">
        <f t="shared" ref="L87:L94" si="23">+G87/K87</f>
        <v>13.195809325223507</v>
      </c>
    </row>
    <row r="88" spans="1:12">
      <c r="A88">
        <v>3</v>
      </c>
      <c r="B88" s="3">
        <v>6.34</v>
      </c>
      <c r="C88">
        <v>3.71</v>
      </c>
      <c r="D88">
        <v>50.53</v>
      </c>
      <c r="E88" s="3">
        <f t="shared" si="20"/>
        <v>1.7811201266574312</v>
      </c>
      <c r="F88">
        <f t="shared" si="21"/>
        <v>4.6843459331090438</v>
      </c>
      <c r="G88">
        <f>(F88-F95)</f>
        <v>2.3457038543160844</v>
      </c>
      <c r="H88">
        <v>0.97519999999999996</v>
      </c>
      <c r="I88">
        <f t="shared" si="22"/>
        <v>2.4053567004881917</v>
      </c>
      <c r="J88">
        <v>2405.3567004881925</v>
      </c>
      <c r="K88">
        <v>0.2369</v>
      </c>
      <c r="L88" s="3">
        <f t="shared" si="23"/>
        <v>9.9016625340484783</v>
      </c>
    </row>
    <row r="89" spans="1:12">
      <c r="A89">
        <v>4</v>
      </c>
      <c r="B89" s="3">
        <v>6.34</v>
      </c>
      <c r="C89">
        <v>3.69</v>
      </c>
      <c r="D89">
        <v>47.11</v>
      </c>
      <c r="E89" s="3">
        <f t="shared" si="20"/>
        <v>1.9104224156230101</v>
      </c>
      <c r="F89">
        <f t="shared" si="21"/>
        <v>5.0626194014009762</v>
      </c>
      <c r="G89">
        <f>(F89-F95)</f>
        <v>2.7239773226080168</v>
      </c>
      <c r="H89">
        <v>1.1772</v>
      </c>
      <c r="I89">
        <f t="shared" si="22"/>
        <v>2.313946077648672</v>
      </c>
      <c r="J89">
        <v>2313.9460776486721</v>
      </c>
      <c r="K89">
        <v>0.3</v>
      </c>
      <c r="L89" s="3">
        <f t="shared" si="23"/>
        <v>9.0799244086933903</v>
      </c>
    </row>
    <row r="90" spans="1:12">
      <c r="A90">
        <v>5</v>
      </c>
      <c r="B90" s="3">
        <v>6.34</v>
      </c>
      <c r="C90">
        <v>3.63</v>
      </c>
      <c r="D90">
        <v>50.04</v>
      </c>
      <c r="E90" s="3">
        <f t="shared" si="20"/>
        <v>1.7985611510791368</v>
      </c>
      <c r="F90">
        <f t="shared" si="21"/>
        <v>4.8741007194244608</v>
      </c>
      <c r="G90">
        <f>(F90-F95)</f>
        <v>2.5354586406315014</v>
      </c>
      <c r="H90">
        <v>1.2238</v>
      </c>
      <c r="I90">
        <f t="shared" si="22"/>
        <v>2.0717916658208053</v>
      </c>
      <c r="J90">
        <v>2071.7916658208055</v>
      </c>
      <c r="K90">
        <v>0.29249999999999998</v>
      </c>
      <c r="L90" s="3">
        <f t="shared" si="23"/>
        <v>8.6682346688256455</v>
      </c>
    </row>
    <row r="91" spans="1:12" s="3" customFormat="1">
      <c r="A91" s="3">
        <v>6</v>
      </c>
      <c r="B91" s="3">
        <v>6.34</v>
      </c>
      <c r="C91" s="3">
        <v>3.99</v>
      </c>
      <c r="D91" s="3">
        <v>48.5</v>
      </c>
      <c r="E91" s="3">
        <f t="shared" si="20"/>
        <v>1.8556701030927834</v>
      </c>
      <c r="F91" s="3">
        <f t="shared" si="21"/>
        <v>4.36082474226804</v>
      </c>
      <c r="G91" s="3">
        <f>(F91-F95)</f>
        <v>2.0221826634750806</v>
      </c>
      <c r="H91" s="3">
        <v>1.5751999999999999</v>
      </c>
      <c r="I91" s="3">
        <f t="shared" si="22"/>
        <v>1.2837624831609196</v>
      </c>
      <c r="J91" s="3">
        <v>1283.7624831609203</v>
      </c>
      <c r="K91" s="3">
        <v>0.37540000000000001</v>
      </c>
      <c r="L91" s="3">
        <f t="shared" si="23"/>
        <v>5.3867412452719243</v>
      </c>
    </row>
    <row r="92" spans="1:12">
      <c r="A92">
        <v>7</v>
      </c>
      <c r="B92" s="3">
        <v>6.34</v>
      </c>
      <c r="C92">
        <v>4.4000000000000004</v>
      </c>
      <c r="D92">
        <v>60.04</v>
      </c>
      <c r="E92" s="3">
        <f t="shared" si="20"/>
        <v>1.4990006662225182</v>
      </c>
      <c r="F92">
        <f t="shared" si="21"/>
        <v>2.9080612924716847</v>
      </c>
      <c r="G92">
        <f>(F92-F95)</f>
        <v>0.56941921367872528</v>
      </c>
      <c r="H92">
        <v>1.1759999999999999</v>
      </c>
      <c r="I92">
        <f t="shared" si="22"/>
        <v>0.48420001163156912</v>
      </c>
      <c r="J92">
        <v>484.2000116315694</v>
      </c>
      <c r="K92">
        <v>0.28620000000000001</v>
      </c>
      <c r="L92" s="3">
        <f t="shared" si="23"/>
        <v>1.9895849534546655</v>
      </c>
    </row>
    <row r="93" spans="1:12">
      <c r="A93">
        <v>8</v>
      </c>
      <c r="B93" s="3">
        <v>6.34</v>
      </c>
      <c r="C93">
        <v>4.37</v>
      </c>
      <c r="D93">
        <v>46.19</v>
      </c>
      <c r="E93" s="3">
        <f t="shared" si="20"/>
        <v>1.9484736956051094</v>
      </c>
      <c r="F93">
        <f t="shared" si="21"/>
        <v>3.838493180342065</v>
      </c>
      <c r="G93">
        <f>(F93-F95)</f>
        <v>1.4998511015491056</v>
      </c>
      <c r="H93">
        <v>0.97419999999999995</v>
      </c>
      <c r="I93">
        <f t="shared" si="22"/>
        <v>1.5395720607155674</v>
      </c>
      <c r="J93">
        <v>1539.5720607155674</v>
      </c>
      <c r="K93">
        <v>0.24379999999999999</v>
      </c>
      <c r="L93" s="3">
        <f t="shared" si="23"/>
        <v>6.151973345156299</v>
      </c>
    </row>
    <row r="94" spans="1:12">
      <c r="A94" s="3">
        <v>9</v>
      </c>
      <c r="B94" s="3">
        <v>6.34</v>
      </c>
      <c r="C94" s="3">
        <v>4.8499999999999996</v>
      </c>
      <c r="D94" s="3">
        <v>49.11</v>
      </c>
      <c r="E94" s="3">
        <f t="shared" si="20"/>
        <v>1.8326206475259621</v>
      </c>
      <c r="F94" s="3">
        <f t="shared" si="21"/>
        <v>2.730604764813684</v>
      </c>
      <c r="G94" s="3">
        <f>(F94-F95)</f>
        <v>0.39196268602072459</v>
      </c>
      <c r="H94" s="3">
        <v>1.4085000000000001</v>
      </c>
      <c r="I94" s="3">
        <f t="shared" si="22"/>
        <v>0.27828376714286446</v>
      </c>
      <c r="J94" s="3">
        <v>278.28376714286469</v>
      </c>
      <c r="K94" s="3">
        <v>0.34429999999999999</v>
      </c>
      <c r="L94" s="3">
        <f t="shared" si="23"/>
        <v>1.1384335928571727</v>
      </c>
    </row>
    <row r="95" spans="1:12">
      <c r="A95" t="s">
        <v>22</v>
      </c>
      <c r="B95" s="3">
        <v>6.34</v>
      </c>
      <c r="C95">
        <v>5.0999999999999996</v>
      </c>
      <c r="D95">
        <v>47.72</v>
      </c>
      <c r="E95" s="3">
        <f t="shared" si="20"/>
        <v>1.8860016764459346</v>
      </c>
      <c r="F95">
        <f t="shared" si="21"/>
        <v>2.3386420787929594</v>
      </c>
      <c r="L95" s="4">
        <f>AVERAGE(L86:L94)</f>
        <v>7.6636734756742078</v>
      </c>
    </row>
    <row r="96" spans="1:12">
      <c r="J96" s="4">
        <f>AVERAGE(J86:J95)</f>
        <v>1882.6552350415359</v>
      </c>
      <c r="L96" s="4">
        <f>+STDEV(L86:L94)</f>
        <v>4.3942748246988295</v>
      </c>
    </row>
    <row r="97" spans="9:12">
      <c r="I97" s="4">
        <f>AVERAGE(I86:I94)</f>
        <v>1.8826552350415353</v>
      </c>
      <c r="J97" s="4">
        <f>+STDEV(J86:J95)</f>
        <v>1086.0813669754348</v>
      </c>
      <c r="L97" s="4">
        <f>+L96/3</f>
        <v>1.4647582748996097</v>
      </c>
    </row>
    <row r="98" spans="9:12">
      <c r="J98" s="4">
        <f>+J97/3</f>
        <v>362.02712232514494</v>
      </c>
      <c r="L98" s="4">
        <f>+(L97/L95)*100</f>
        <v>19.113004743077841</v>
      </c>
    </row>
    <row r="99" spans="9:12">
      <c r="J99" s="4">
        <f>+(J98/J96)*100</f>
        <v>19.229602722091478</v>
      </c>
    </row>
  </sheetData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Q99"/>
  <sheetViews>
    <sheetView topLeftCell="B1" zoomScale="60" workbookViewId="0">
      <selection activeCell="B1" sqref="B1"/>
    </sheetView>
  </sheetViews>
  <sheetFormatPr baseColWidth="10" defaultRowHeight="12.75"/>
  <sheetData>
    <row r="1" spans="1:17">
      <c r="A1" s="8" t="s">
        <v>34</v>
      </c>
    </row>
    <row r="3" spans="1:17">
      <c r="A3" s="4" t="s">
        <v>5</v>
      </c>
    </row>
    <row r="4" spans="1:17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</row>
    <row r="5" spans="1:17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  <c r="N5">
        <v>0</v>
      </c>
      <c r="O5">
        <v>1833.64</v>
      </c>
      <c r="Q5">
        <v>1907.45</v>
      </c>
    </row>
    <row r="6" spans="1:17">
      <c r="A6" s="3">
        <v>1</v>
      </c>
      <c r="B6" s="3">
        <v>5.95</v>
      </c>
      <c r="C6" s="3">
        <v>3.45</v>
      </c>
      <c r="D6" s="3">
        <v>47.31</v>
      </c>
      <c r="E6" s="3">
        <f>(25*3600)/D6/1000</f>
        <v>1.9023462270133165</v>
      </c>
      <c r="F6" s="3">
        <f>(B6-C6)*E6</f>
        <v>4.7558655675332915</v>
      </c>
      <c r="G6" s="3">
        <f>(F6-F15)</f>
        <v>2.7551542034927436</v>
      </c>
      <c r="H6" s="3">
        <v>1.3080000000000001</v>
      </c>
      <c r="I6" s="3">
        <f>G6/H6</f>
        <v>2.1063870057283971</v>
      </c>
      <c r="J6" s="3">
        <v>2106.3870057283971</v>
      </c>
      <c r="K6" s="3">
        <v>0.32590000000000002</v>
      </c>
      <c r="L6" s="3">
        <f>+G6/K6</f>
        <v>8.4539865096432756</v>
      </c>
      <c r="M6" s="3">
        <v>8.4539865096432756</v>
      </c>
      <c r="N6">
        <v>1</v>
      </c>
      <c r="O6">
        <v>1642.41</v>
      </c>
      <c r="Q6">
        <v>1743.64</v>
      </c>
    </row>
    <row r="7" spans="1:17">
      <c r="A7">
        <v>2</v>
      </c>
      <c r="B7" s="3">
        <v>5.95</v>
      </c>
      <c r="C7">
        <v>3.22</v>
      </c>
      <c r="D7">
        <v>47.34</v>
      </c>
      <c r="E7" s="3">
        <f t="shared" ref="E7:E15" si="0">(25*3600)/D7/1000</f>
        <v>1.9011406844106462</v>
      </c>
      <c r="F7">
        <f t="shared" ref="F7:F15" si="1">(B7-C7)*E7</f>
        <v>5.1901140684410638</v>
      </c>
      <c r="G7">
        <f>(F7-F15)</f>
        <v>3.189402704400516</v>
      </c>
      <c r="H7">
        <v>1.1953</v>
      </c>
      <c r="I7">
        <f t="shared" ref="I7:I14" si="2">G7/H7</f>
        <v>2.6682863753037029</v>
      </c>
      <c r="J7">
        <v>2668.2863753037027</v>
      </c>
      <c r="K7">
        <v>0.26740000000000003</v>
      </c>
      <c r="L7" s="3">
        <f t="shared" ref="L7:L14" si="3">+G7/K7</f>
        <v>11.927459627526236</v>
      </c>
      <c r="M7" s="3">
        <v>11.927459627526236</v>
      </c>
      <c r="N7">
        <v>2</v>
      </c>
      <c r="O7">
        <v>1925.1</v>
      </c>
      <c r="Q7">
        <v>2034.5</v>
      </c>
    </row>
    <row r="8" spans="1:17">
      <c r="A8">
        <v>3</v>
      </c>
      <c r="B8" s="3">
        <v>5.95</v>
      </c>
      <c r="C8">
        <v>3.31</v>
      </c>
      <c r="D8">
        <v>46.83</v>
      </c>
      <c r="E8" s="3">
        <f t="shared" si="0"/>
        <v>1.9218449711723256</v>
      </c>
      <c r="F8">
        <f t="shared" si="1"/>
        <v>5.0736707238949394</v>
      </c>
      <c r="G8">
        <f>(F8-F15)</f>
        <v>3.0729593598543916</v>
      </c>
      <c r="H8">
        <v>1.1861999999999999</v>
      </c>
      <c r="I8">
        <f t="shared" si="2"/>
        <v>2.5905912661055401</v>
      </c>
      <c r="J8">
        <v>2590.5912661055409</v>
      </c>
      <c r="K8">
        <v>0.27239999999999998</v>
      </c>
      <c r="L8" s="3">
        <f t="shared" si="3"/>
        <v>11.28105491870188</v>
      </c>
      <c r="M8" s="3">
        <v>11.28105491870188</v>
      </c>
      <c r="N8">
        <v>3</v>
      </c>
      <c r="O8">
        <v>1930.79</v>
      </c>
      <c r="Q8">
        <v>2049.75</v>
      </c>
    </row>
    <row r="9" spans="1:17">
      <c r="A9">
        <v>4</v>
      </c>
      <c r="B9" s="3">
        <v>5.95</v>
      </c>
      <c r="C9">
        <v>3.44</v>
      </c>
      <c r="D9">
        <v>47.64</v>
      </c>
      <c r="E9" s="3">
        <f t="shared" si="0"/>
        <v>1.8891687657430729</v>
      </c>
      <c r="F9">
        <f t="shared" si="1"/>
        <v>4.7418136020151138</v>
      </c>
      <c r="G9">
        <f>(F9-F15)</f>
        <v>2.741102237974566</v>
      </c>
      <c r="H9">
        <v>1.2108000000000001</v>
      </c>
      <c r="I9">
        <f t="shared" si="2"/>
        <v>2.2638769722287462</v>
      </c>
      <c r="J9">
        <v>2263.8769722287457</v>
      </c>
      <c r="K9">
        <v>0.28810000000000002</v>
      </c>
      <c r="L9" s="3">
        <f t="shared" si="3"/>
        <v>9.5144124886309118</v>
      </c>
      <c r="M9" s="3">
        <v>9.5144124886309118</v>
      </c>
      <c r="N9">
        <v>4</v>
      </c>
      <c r="O9">
        <v>1929.58</v>
      </c>
      <c r="Q9">
        <v>2057.8200000000002</v>
      </c>
    </row>
    <row r="10" spans="1:17">
      <c r="A10">
        <v>5</v>
      </c>
      <c r="B10" s="3">
        <v>5.95</v>
      </c>
      <c r="C10">
        <v>3.51</v>
      </c>
      <c r="D10">
        <v>48.98</v>
      </c>
      <c r="E10" s="3">
        <f t="shared" si="0"/>
        <v>1.8374846876276032</v>
      </c>
      <c r="F10">
        <f t="shared" si="1"/>
        <v>4.4834626378113525</v>
      </c>
      <c r="G10">
        <f>(F10-F15)</f>
        <v>2.4827512737708046</v>
      </c>
      <c r="H10">
        <v>0.89200000000000002</v>
      </c>
      <c r="I10">
        <f t="shared" si="2"/>
        <v>2.7833534459313953</v>
      </c>
      <c r="J10">
        <v>2783.3534459313955</v>
      </c>
      <c r="K10">
        <v>0.20219999999999999</v>
      </c>
      <c r="L10" s="3">
        <f t="shared" si="3"/>
        <v>12.278690770379846</v>
      </c>
      <c r="M10" s="3">
        <v>12.278690770379846</v>
      </c>
      <c r="N10">
        <v>5</v>
      </c>
      <c r="O10">
        <v>1821.23</v>
      </c>
      <c r="Q10">
        <v>1936.34</v>
      </c>
    </row>
    <row r="11" spans="1:17">
      <c r="A11" s="3">
        <v>6</v>
      </c>
      <c r="B11" s="3">
        <v>5.95</v>
      </c>
      <c r="C11" s="3">
        <v>3.92</v>
      </c>
      <c r="D11" s="3">
        <v>47.86</v>
      </c>
      <c r="E11" s="3">
        <f t="shared" si="0"/>
        <v>1.8804847471792729</v>
      </c>
      <c r="F11" s="3">
        <f t="shared" si="1"/>
        <v>3.8173840367739245</v>
      </c>
      <c r="G11" s="3">
        <f>(F11-F15)</f>
        <v>1.8166726727333766</v>
      </c>
      <c r="H11" s="3">
        <v>1.6626000000000001</v>
      </c>
      <c r="I11" s="3">
        <f t="shared" si="2"/>
        <v>1.0926697177513391</v>
      </c>
      <c r="J11" s="3">
        <v>1092.6697177513392</v>
      </c>
      <c r="K11" s="3">
        <v>0.41049999999999998</v>
      </c>
      <c r="L11" s="3">
        <f t="shared" si="3"/>
        <v>4.4255119920423303</v>
      </c>
      <c r="M11" s="3">
        <v>4.4255119920423303</v>
      </c>
    </row>
    <row r="12" spans="1:17" s="1" customFormat="1">
      <c r="A12" s="1">
        <v>7</v>
      </c>
      <c r="B12" s="1">
        <v>5.95</v>
      </c>
      <c r="C12" s="1">
        <v>3.09</v>
      </c>
      <c r="D12" s="1">
        <v>60.02</v>
      </c>
      <c r="E12" s="3">
        <f t="shared" si="0"/>
        <v>1.4995001666111296</v>
      </c>
      <c r="F12" s="1">
        <f t="shared" si="1"/>
        <v>4.2885704765078314</v>
      </c>
      <c r="G12" s="1">
        <f>(F12-F15)</f>
        <v>2.2878591124672836</v>
      </c>
      <c r="H12" s="1">
        <v>1.8404</v>
      </c>
      <c r="I12" s="1">
        <f t="shared" si="2"/>
        <v>1.2431314455918732</v>
      </c>
      <c r="K12" s="1">
        <v>0.41310000000000002</v>
      </c>
      <c r="L12" s="3">
        <f t="shared" si="3"/>
        <v>5.5382694564688535</v>
      </c>
      <c r="M12" s="3"/>
    </row>
    <row r="13" spans="1:17">
      <c r="A13">
        <v>8</v>
      </c>
      <c r="B13" s="3">
        <v>5.95</v>
      </c>
      <c r="C13">
        <v>4.0999999999999996</v>
      </c>
      <c r="D13">
        <v>46.68</v>
      </c>
      <c r="E13" s="3">
        <f t="shared" si="0"/>
        <v>1.9280205655526992</v>
      </c>
      <c r="F13">
        <f t="shared" si="1"/>
        <v>3.5668380462724945</v>
      </c>
      <c r="G13">
        <f>(F13-F15)</f>
        <v>1.5661266822319466</v>
      </c>
      <c r="H13">
        <v>1.6452</v>
      </c>
      <c r="I13">
        <f t="shared" si="2"/>
        <v>0.95193695734983386</v>
      </c>
      <c r="J13">
        <v>951.93695734983419</v>
      </c>
      <c r="K13">
        <v>0.41610000000000003</v>
      </c>
      <c r="L13" s="3">
        <f t="shared" si="3"/>
        <v>3.763822836414195</v>
      </c>
      <c r="M13" s="3">
        <v>3.763822836414195</v>
      </c>
    </row>
    <row r="14" spans="1:17">
      <c r="A14" s="3">
        <v>9</v>
      </c>
      <c r="B14" s="3">
        <v>5.95</v>
      </c>
      <c r="C14" s="3">
        <v>4.41</v>
      </c>
      <c r="D14" s="3">
        <v>49.98</v>
      </c>
      <c r="E14" s="3">
        <f t="shared" si="0"/>
        <v>1.8007202881152462</v>
      </c>
      <c r="F14" s="3">
        <f t="shared" si="1"/>
        <v>2.7731092436974794</v>
      </c>
      <c r="G14" s="3">
        <f>(F14-F15)</f>
        <v>0.77239787965693152</v>
      </c>
      <c r="H14" s="3">
        <v>0.96250000000000002</v>
      </c>
      <c r="I14" s="3">
        <f t="shared" si="2"/>
        <v>0.80249130353966913</v>
      </c>
      <c r="J14" s="3">
        <v>802.49130353966882</v>
      </c>
      <c r="K14" s="3">
        <v>0.21959999999999999</v>
      </c>
      <c r="L14" s="3">
        <f t="shared" si="3"/>
        <v>3.5172945339568833</v>
      </c>
      <c r="M14" s="3">
        <v>3.5172945339568833</v>
      </c>
    </row>
    <row r="15" spans="1:17">
      <c r="A15" t="s">
        <v>22</v>
      </c>
      <c r="B15" s="3">
        <v>5.95</v>
      </c>
      <c r="C15">
        <v>4.7</v>
      </c>
      <c r="D15">
        <v>56.23</v>
      </c>
      <c r="E15" s="3">
        <f t="shared" si="0"/>
        <v>1.6005690912324382</v>
      </c>
      <c r="F15">
        <f t="shared" si="1"/>
        <v>2.0007113640405478</v>
      </c>
    </row>
    <row r="16" spans="1:17">
      <c r="I16" s="4">
        <f>AVERAGE(I6:I14)</f>
        <v>1.8336360543922774</v>
      </c>
      <c r="J16" s="4">
        <f>AVERAGE(J6:J14)</f>
        <v>1907.4491304923281</v>
      </c>
      <c r="L16" s="4">
        <f t="shared" ref="L16:M16" si="4">AVERAGE(L6:L14)</f>
        <v>7.8556114593071573</v>
      </c>
      <c r="M16" s="4">
        <f t="shared" si="4"/>
        <v>8.1452792096619451</v>
      </c>
    </row>
    <row r="17" spans="1:13">
      <c r="J17" s="4">
        <f>+STDEV(J6:J14)</f>
        <v>826.10815174955258</v>
      </c>
      <c r="L17" s="4">
        <f t="shared" ref="L17:M17" si="5">+STDEV(L6:L14)</f>
        <v>3.6001093514467488</v>
      </c>
      <c r="M17" s="4">
        <f t="shared" si="5"/>
        <v>3.7348735977102385</v>
      </c>
    </row>
    <row r="18" spans="1:13">
      <c r="A18" s="4" t="s">
        <v>25</v>
      </c>
      <c r="J18" s="4">
        <f>+J17/2.83</f>
        <v>291.91100768535426</v>
      </c>
      <c r="L18" s="4">
        <f t="shared" ref="L18:M18" si="6">+L17/2.83</f>
        <v>1.2721234457409005</v>
      </c>
      <c r="M18" s="4">
        <f t="shared" si="6"/>
        <v>1.3197433207456672</v>
      </c>
    </row>
    <row r="19" spans="1:13">
      <c r="J19" s="4">
        <f>+(J18/J16)*100</f>
        <v>15.303737489974878</v>
      </c>
      <c r="L19" s="4">
        <f t="shared" ref="L19:M19" si="7">+(L18/L16)*100</f>
        <v>16.193818295757438</v>
      </c>
      <c r="M19" s="4">
        <f t="shared" si="7"/>
        <v>16.202554716358712</v>
      </c>
    </row>
    <row r="20" spans="1:13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1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13">
      <c r="A22" s="3">
        <v>1</v>
      </c>
      <c r="B22" s="3">
        <v>5.82</v>
      </c>
      <c r="C22" s="3">
        <v>3.57</v>
      </c>
      <c r="D22" s="3">
        <v>47.31</v>
      </c>
      <c r="E22" s="3">
        <f>(25*3600)/D22/1000</f>
        <v>1.9023462270133165</v>
      </c>
      <c r="F22" s="3">
        <f>(B22-C22)*E22</f>
        <v>4.2802790107799629</v>
      </c>
      <c r="G22" s="3">
        <f>(F22-F31)</f>
        <v>2.4236188649503343</v>
      </c>
      <c r="H22" s="3">
        <v>1.3080000000000001</v>
      </c>
      <c r="I22" s="3">
        <f>G22/H22</f>
        <v>1.8529196215216623</v>
      </c>
      <c r="J22" s="3">
        <v>1852.9196215216623</v>
      </c>
      <c r="K22" s="3">
        <v>0.32590000000000002</v>
      </c>
      <c r="L22" s="3">
        <f>+G22/K22</f>
        <v>7.4366948909184849</v>
      </c>
      <c r="M22" s="3">
        <v>7.4366948909184849</v>
      </c>
    </row>
    <row r="23" spans="1:13">
      <c r="A23">
        <v>2</v>
      </c>
      <c r="B23" s="3">
        <v>5.82</v>
      </c>
      <c r="C23">
        <v>3.13</v>
      </c>
      <c r="D23">
        <v>47.34</v>
      </c>
      <c r="E23" s="3">
        <f t="shared" ref="E23:E31" si="8">(25*3600)/D23/1000</f>
        <v>1.9011406844106462</v>
      </c>
      <c r="F23">
        <f t="shared" ref="F23:F31" si="9">(B23-C23)*E23</f>
        <v>5.1140684410646386</v>
      </c>
      <c r="G23">
        <f>(F23-F31)</f>
        <v>3.2574082952350101</v>
      </c>
      <c r="H23">
        <v>1.1953</v>
      </c>
      <c r="I23">
        <f t="shared" ref="I23:I30" si="10">G23/H23</f>
        <v>2.7251805364636579</v>
      </c>
      <c r="J23">
        <v>2725.180536463658</v>
      </c>
      <c r="K23">
        <v>0.26740000000000003</v>
      </c>
      <c r="L23" s="3">
        <f t="shared" ref="L23:L30" si="11">+G23/K23</f>
        <v>12.181781208807067</v>
      </c>
      <c r="M23" s="3">
        <v>12.181781208807067</v>
      </c>
    </row>
    <row r="24" spans="1:13">
      <c r="A24">
        <v>3</v>
      </c>
      <c r="B24" s="3">
        <v>5.82</v>
      </c>
      <c r="C24">
        <v>3.65</v>
      </c>
      <c r="D24">
        <v>46.83</v>
      </c>
      <c r="E24" s="3">
        <f t="shared" si="8"/>
        <v>1.9218449711723256</v>
      </c>
      <c r="F24">
        <f t="shared" si="9"/>
        <v>4.1704035874439471</v>
      </c>
      <c r="G24">
        <f>(F24-F31)</f>
        <v>2.3137434416143186</v>
      </c>
      <c r="H24">
        <v>1.1861999999999999</v>
      </c>
      <c r="I24">
        <f t="shared" si="10"/>
        <v>1.9505508696799181</v>
      </c>
      <c r="J24">
        <v>1950.5508696799177</v>
      </c>
      <c r="K24">
        <v>0.27239999999999998</v>
      </c>
      <c r="L24" s="3">
        <f t="shared" si="11"/>
        <v>8.493918654971802</v>
      </c>
      <c r="M24" s="3">
        <v>8.493918654971802</v>
      </c>
    </row>
    <row r="25" spans="1:13">
      <c r="A25">
        <v>4</v>
      </c>
      <c r="B25" s="3">
        <v>5.82</v>
      </c>
      <c r="C25">
        <v>3.75</v>
      </c>
      <c r="D25">
        <v>47.64</v>
      </c>
      <c r="E25" s="3">
        <f t="shared" si="8"/>
        <v>1.8891687657430729</v>
      </c>
      <c r="F25">
        <f t="shared" si="9"/>
        <v>3.9105793450881614</v>
      </c>
      <c r="G25">
        <f>(F25-F31)</f>
        <v>2.0539191992585328</v>
      </c>
      <c r="H25">
        <v>1.2108000000000001</v>
      </c>
      <c r="I25">
        <f t="shared" si="10"/>
        <v>1.6963323416406777</v>
      </c>
      <c r="J25">
        <v>1696.3323416406779</v>
      </c>
      <c r="K25">
        <v>0.28810000000000002</v>
      </c>
      <c r="L25" s="3">
        <f t="shared" si="11"/>
        <v>7.1291884736498874</v>
      </c>
      <c r="M25" s="3">
        <v>7.1291884736498874</v>
      </c>
    </row>
    <row r="26" spans="1:13">
      <c r="A26">
        <v>5</v>
      </c>
      <c r="B26" s="3">
        <v>5.82</v>
      </c>
      <c r="C26">
        <v>3.75</v>
      </c>
      <c r="D26">
        <v>48.98</v>
      </c>
      <c r="E26" s="3">
        <f t="shared" si="8"/>
        <v>1.8374846876276032</v>
      </c>
      <c r="F26">
        <f t="shared" si="9"/>
        <v>3.8035933033891389</v>
      </c>
      <c r="G26">
        <f>(F26-F31)</f>
        <v>1.9469331575595104</v>
      </c>
      <c r="H26">
        <v>0.89200000000000002</v>
      </c>
      <c r="I26">
        <f t="shared" si="10"/>
        <v>2.1826604905375677</v>
      </c>
      <c r="J26">
        <v>2182.660490537568</v>
      </c>
      <c r="K26">
        <v>0.20219999999999999</v>
      </c>
      <c r="L26" s="3">
        <f t="shared" si="11"/>
        <v>9.628749542826462</v>
      </c>
      <c r="M26" s="3">
        <v>9.628749542826462</v>
      </c>
    </row>
    <row r="27" spans="1:13">
      <c r="A27" s="3">
        <v>6</v>
      </c>
      <c r="B27" s="3">
        <v>5.82</v>
      </c>
      <c r="C27" s="3">
        <v>3.74</v>
      </c>
      <c r="D27" s="3">
        <v>47.86</v>
      </c>
      <c r="E27" s="3">
        <f t="shared" si="8"/>
        <v>1.8804847471792729</v>
      </c>
      <c r="F27" s="3">
        <f t="shared" si="9"/>
        <v>3.9114082741328877</v>
      </c>
      <c r="G27" s="3">
        <f>(F27-F31)</f>
        <v>2.0547481283032591</v>
      </c>
      <c r="H27" s="3">
        <v>1.6626000000000001</v>
      </c>
      <c r="I27" s="3">
        <f t="shared" si="10"/>
        <v>1.2358643860840004</v>
      </c>
      <c r="J27" s="3">
        <v>1235.8643860840004</v>
      </c>
      <c r="K27" s="3">
        <v>0.41049999999999998</v>
      </c>
      <c r="L27" s="3">
        <f t="shared" si="11"/>
        <v>5.0054765610310819</v>
      </c>
      <c r="M27" s="3">
        <v>5.0054765610310819</v>
      </c>
    </row>
    <row r="28" spans="1:13" s="1" customFormat="1">
      <c r="A28" s="1">
        <v>7</v>
      </c>
      <c r="B28" s="1">
        <v>5.82</v>
      </c>
      <c r="C28" s="1">
        <v>3.56</v>
      </c>
      <c r="D28" s="1">
        <v>60.02</v>
      </c>
      <c r="E28" s="3">
        <f t="shared" si="8"/>
        <v>1.4995001666111296</v>
      </c>
      <c r="F28" s="1">
        <f t="shared" si="9"/>
        <v>3.3888703765411532</v>
      </c>
      <c r="G28" s="1">
        <f>(F28-F31)</f>
        <v>1.5322102307115246</v>
      </c>
      <c r="H28" s="1">
        <v>1.8404</v>
      </c>
      <c r="I28" s="1">
        <f t="shared" si="10"/>
        <v>0.83254196409015679</v>
      </c>
      <c r="K28" s="1">
        <v>0.41310000000000002</v>
      </c>
      <c r="L28" s="3">
        <f t="shared" si="11"/>
        <v>3.7090540564307055</v>
      </c>
      <c r="M28" s="3"/>
    </row>
    <row r="29" spans="1:13">
      <c r="A29">
        <v>8</v>
      </c>
      <c r="B29" s="3">
        <v>5.82</v>
      </c>
      <c r="C29">
        <v>3.75</v>
      </c>
      <c r="D29">
        <v>46.68</v>
      </c>
      <c r="E29" s="3">
        <f t="shared" si="8"/>
        <v>1.9280205655526992</v>
      </c>
      <c r="F29">
        <f t="shared" si="9"/>
        <v>3.9910025706940879</v>
      </c>
      <c r="G29">
        <f>(F29-F31)</f>
        <v>2.1343424248644594</v>
      </c>
      <c r="H29">
        <v>1.6452</v>
      </c>
      <c r="I29">
        <f t="shared" si="10"/>
        <v>1.2973148704500725</v>
      </c>
      <c r="J29">
        <v>1297.3148704500727</v>
      </c>
      <c r="K29">
        <v>0.41610000000000003</v>
      </c>
      <c r="L29" s="3">
        <f t="shared" si="11"/>
        <v>5.1293978006836323</v>
      </c>
      <c r="M29" s="3">
        <v>5.1293978006836323</v>
      </c>
    </row>
    <row r="30" spans="1:13">
      <c r="A30" s="3">
        <v>9</v>
      </c>
      <c r="B30" s="3">
        <v>5.82</v>
      </c>
      <c r="C30" s="3">
        <v>4.25</v>
      </c>
      <c r="D30" s="3">
        <v>49.98</v>
      </c>
      <c r="E30" s="3">
        <f t="shared" si="8"/>
        <v>1.8007202881152462</v>
      </c>
      <c r="F30" s="3">
        <f t="shared" si="9"/>
        <v>2.8271308523409369</v>
      </c>
      <c r="G30" s="3">
        <f>(F30-F31)</f>
        <v>0.97047070651130829</v>
      </c>
      <c r="H30" s="3">
        <v>0.96250000000000002</v>
      </c>
      <c r="I30" s="3">
        <f t="shared" si="10"/>
        <v>1.0082812535182424</v>
      </c>
      <c r="J30" s="3">
        <v>1008.2812535182425</v>
      </c>
      <c r="K30" s="3">
        <v>0.21959999999999999</v>
      </c>
      <c r="L30" s="3">
        <f t="shared" si="11"/>
        <v>4.4192655123465769</v>
      </c>
      <c r="M30" s="3">
        <v>4.4192655123465769</v>
      </c>
    </row>
    <row r="31" spans="1:13">
      <c r="A31" t="s">
        <v>22</v>
      </c>
      <c r="B31" s="3">
        <v>5.82</v>
      </c>
      <c r="C31">
        <v>4.66</v>
      </c>
      <c r="D31">
        <v>56.23</v>
      </c>
      <c r="E31" s="3">
        <f t="shared" si="8"/>
        <v>1.6005690912324382</v>
      </c>
      <c r="F31">
        <f t="shared" si="9"/>
        <v>1.8566601458296286</v>
      </c>
    </row>
    <row r="32" spans="1:13">
      <c r="J32" s="4">
        <f>AVERAGE(J22:J30)</f>
        <v>1743.6380462369748</v>
      </c>
      <c r="L32" s="4">
        <f t="shared" ref="L32:M32" si="12">AVERAGE(L22:L30)</f>
        <v>7.0148363001850784</v>
      </c>
      <c r="M32" s="4">
        <f t="shared" si="12"/>
        <v>7.4280590806543749</v>
      </c>
    </row>
    <row r="33" spans="1:13">
      <c r="A33" s="4"/>
      <c r="I33" s="4">
        <f>AVERAGE(I22:I30)</f>
        <v>1.6424051482206616</v>
      </c>
      <c r="J33" s="4">
        <f>+STDEV(J22:J30)</f>
        <v>562.00504006338019</v>
      </c>
      <c r="L33" s="4">
        <f t="shared" ref="L33:M33" si="13">+STDEV(L22:L30)</f>
        <v>2.7650989287392882</v>
      </c>
      <c r="M33" s="4">
        <f t="shared" si="13"/>
        <v>2.6422921843464797</v>
      </c>
    </row>
    <row r="34" spans="1:13">
      <c r="A34" s="4" t="s">
        <v>27</v>
      </c>
      <c r="J34" s="4">
        <f>+J33/2.83</f>
        <v>198.58835337928627</v>
      </c>
      <c r="L34" s="4">
        <f t="shared" ref="L34:M34" si="14">+L33/2.83</f>
        <v>0.97706675927183329</v>
      </c>
      <c r="M34" s="4">
        <f t="shared" si="14"/>
        <v>0.93367214994575254</v>
      </c>
    </row>
    <row r="35" spans="1:13">
      <c r="J35" s="4">
        <f>+(J34/J32)*100</f>
        <v>11.389310631748884</v>
      </c>
      <c r="L35" s="4">
        <f t="shared" ref="L35:M35" si="15">+(L34/L32)*100</f>
        <v>13.928575343177352</v>
      </c>
      <c r="M35" s="4">
        <f t="shared" si="15"/>
        <v>12.569530476371774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>
      <c r="A38" s="3">
        <v>1</v>
      </c>
      <c r="B38" s="3">
        <v>5.88</v>
      </c>
      <c r="C38" s="3">
        <v>3.5</v>
      </c>
      <c r="D38" s="3">
        <v>47.31</v>
      </c>
      <c r="E38" s="3">
        <f>(25*3600)/D38/1000</f>
        <v>1.9023462270133165</v>
      </c>
      <c r="F38" s="3">
        <f>(B38-C38)*E38</f>
        <v>4.5275840202916928</v>
      </c>
      <c r="G38" s="3">
        <f>(F38-F47)</f>
        <v>2.8309807835853089</v>
      </c>
      <c r="H38" s="3">
        <v>1.3080000000000001</v>
      </c>
      <c r="I38" s="3">
        <f>G38/H38</f>
        <v>2.1643583972364748</v>
      </c>
      <c r="J38" s="3">
        <v>2164.3583972364745</v>
      </c>
      <c r="K38" s="3">
        <v>0.32590000000000002</v>
      </c>
      <c r="L38" s="3">
        <f>+G38/K38</f>
        <v>8.6866547517192654</v>
      </c>
      <c r="M38" s="3">
        <v>8.6866547517192654</v>
      </c>
    </row>
    <row r="39" spans="1:13">
      <c r="A39">
        <v>2</v>
      </c>
      <c r="B39" s="3">
        <v>5.88</v>
      </c>
      <c r="C39">
        <v>3</v>
      </c>
      <c r="D39">
        <v>47.34</v>
      </c>
      <c r="E39" s="3">
        <f t="shared" ref="E39:E47" si="16">(25*3600)/D39/1000</f>
        <v>1.9011406844106462</v>
      </c>
      <c r="F39">
        <f t="shared" ref="F39:F47" si="17">(B39-C39)*E39</f>
        <v>5.4752851711026604</v>
      </c>
      <c r="G39">
        <f>(F39-F47)</f>
        <v>3.7786819343962765</v>
      </c>
      <c r="H39">
        <v>1.1953</v>
      </c>
      <c r="I39">
        <f t="shared" ref="I39:I46" si="18">G39/H39</f>
        <v>3.1612833049412501</v>
      </c>
      <c r="J39">
        <v>3161.2833049412502</v>
      </c>
      <c r="K39">
        <v>0.26740000000000003</v>
      </c>
      <c r="L39" s="3">
        <f t="shared" ref="L39:L46" si="19">+G39/K39</f>
        <v>14.131196463710831</v>
      </c>
      <c r="M39" s="3">
        <v>14.131196463710831</v>
      </c>
    </row>
    <row r="40" spans="1:13">
      <c r="A40">
        <v>3</v>
      </c>
      <c r="B40" s="3">
        <v>5.88</v>
      </c>
      <c r="C40">
        <v>3.26</v>
      </c>
      <c r="D40">
        <v>46.83</v>
      </c>
      <c r="E40" s="3">
        <f t="shared" si="16"/>
        <v>1.9218449711723256</v>
      </c>
      <c r="F40">
        <f t="shared" si="17"/>
        <v>5.0352338244714936</v>
      </c>
      <c r="G40">
        <f>(F40-F47)</f>
        <v>3.3386305877651097</v>
      </c>
      <c r="H40">
        <v>1.1861999999999999</v>
      </c>
      <c r="I40">
        <f t="shared" si="18"/>
        <v>2.8145595917763528</v>
      </c>
      <c r="J40">
        <v>2814.5595917763521</v>
      </c>
      <c r="K40">
        <v>0.27239999999999998</v>
      </c>
      <c r="L40" s="3">
        <f t="shared" si="19"/>
        <v>12.256353112206718</v>
      </c>
      <c r="M40" s="3">
        <v>12.256353112206718</v>
      </c>
    </row>
    <row r="41" spans="1:13">
      <c r="A41">
        <v>4</v>
      </c>
      <c r="B41" s="3">
        <v>5.88</v>
      </c>
      <c r="C41">
        <v>3.6</v>
      </c>
      <c r="D41">
        <v>47.64</v>
      </c>
      <c r="E41" s="3">
        <f t="shared" si="16"/>
        <v>1.8891687657430729</v>
      </c>
      <c r="F41">
        <f t="shared" si="17"/>
        <v>4.307304785894206</v>
      </c>
      <c r="G41">
        <f>(F41-F47)</f>
        <v>2.610701549187822</v>
      </c>
      <c r="H41">
        <v>1.2108000000000001</v>
      </c>
      <c r="I41">
        <f t="shared" si="18"/>
        <v>2.1561790132043459</v>
      </c>
      <c r="J41">
        <v>2156.1790132043461</v>
      </c>
      <c r="K41">
        <v>0.28810000000000002</v>
      </c>
      <c r="L41" s="3">
        <f t="shared" si="19"/>
        <v>9.0617894799993817</v>
      </c>
      <c r="M41" s="3">
        <v>9.0617894799993817</v>
      </c>
    </row>
    <row r="42" spans="1:13">
      <c r="A42">
        <v>5</v>
      </c>
      <c r="B42" s="3">
        <v>5.88</v>
      </c>
      <c r="C42">
        <v>3.52</v>
      </c>
      <c r="D42">
        <v>48.98</v>
      </c>
      <c r="E42" s="3">
        <f t="shared" si="16"/>
        <v>1.8374846876276032</v>
      </c>
      <c r="F42">
        <f t="shared" si="17"/>
        <v>4.3364638628011436</v>
      </c>
      <c r="G42">
        <f>(F42-F47)</f>
        <v>2.6398606260947597</v>
      </c>
      <c r="H42">
        <v>0.89200000000000002</v>
      </c>
      <c r="I42">
        <f t="shared" si="18"/>
        <v>2.9594850068326903</v>
      </c>
      <c r="J42">
        <v>2959.48500683269</v>
      </c>
      <c r="K42">
        <v>0.20219999999999999</v>
      </c>
      <c r="L42" s="3">
        <f t="shared" si="19"/>
        <v>13.055690534593273</v>
      </c>
      <c r="M42" s="3">
        <v>13.055690534593273</v>
      </c>
    </row>
    <row r="43" spans="1:13">
      <c r="A43" s="3">
        <v>6</v>
      </c>
      <c r="B43" s="3">
        <v>5.88</v>
      </c>
      <c r="C43" s="3">
        <v>3.78</v>
      </c>
      <c r="D43" s="3">
        <v>47.86</v>
      </c>
      <c r="E43" s="3">
        <f t="shared" si="16"/>
        <v>1.8804847471792729</v>
      </c>
      <c r="F43" s="3">
        <f t="shared" si="17"/>
        <v>3.9490179690764733</v>
      </c>
      <c r="G43" s="3">
        <f>(F43-F47)</f>
        <v>2.2524147323700894</v>
      </c>
      <c r="H43" s="3">
        <v>1.6626000000000001</v>
      </c>
      <c r="I43" s="3">
        <f t="shared" si="18"/>
        <v>1.3547544402562788</v>
      </c>
      <c r="J43" s="3">
        <v>1354.7544402562789</v>
      </c>
      <c r="K43" s="3">
        <v>0.41049999999999998</v>
      </c>
      <c r="L43" s="3">
        <f t="shared" si="19"/>
        <v>5.487003002119585</v>
      </c>
      <c r="M43" s="3">
        <v>5.487003002119585</v>
      </c>
    </row>
    <row r="44" spans="1:13" s="1" customFormat="1">
      <c r="A44" s="1">
        <v>7</v>
      </c>
      <c r="B44" s="1">
        <v>5.88</v>
      </c>
      <c r="C44" s="1">
        <v>3.46</v>
      </c>
      <c r="D44" s="1">
        <v>60.02</v>
      </c>
      <c r="E44" s="3">
        <f t="shared" si="16"/>
        <v>1.4995001666111296</v>
      </c>
      <c r="F44" s="1">
        <f t="shared" si="17"/>
        <v>3.6287904031989338</v>
      </c>
      <c r="G44" s="1">
        <f>(F44-F47)</f>
        <v>1.9321871664925498</v>
      </c>
      <c r="H44" s="1">
        <v>1.8404</v>
      </c>
      <c r="I44" s="1">
        <f t="shared" si="18"/>
        <v>1.0498734875530047</v>
      </c>
      <c r="K44" s="1">
        <v>0.41310000000000002</v>
      </c>
      <c r="L44" s="3">
        <f t="shared" si="19"/>
        <v>4.6772867743707325</v>
      </c>
      <c r="M44" s="3"/>
    </row>
    <row r="45" spans="1:13">
      <c r="A45">
        <v>8</v>
      </c>
      <c r="B45" s="3">
        <v>5.88</v>
      </c>
      <c r="C45">
        <v>4.2300000000000004</v>
      </c>
      <c r="D45">
        <v>46.68</v>
      </c>
      <c r="E45" s="3">
        <f t="shared" si="16"/>
        <v>1.9280205655526992</v>
      </c>
      <c r="F45">
        <f t="shared" si="17"/>
        <v>3.1812339331619528</v>
      </c>
      <c r="G45">
        <f>(F45-F47)</f>
        <v>1.4846306964555689</v>
      </c>
      <c r="H45">
        <v>1.6452</v>
      </c>
      <c r="I45">
        <f t="shared" si="18"/>
        <v>0.90240134722560716</v>
      </c>
      <c r="J45">
        <v>902.40134722560708</v>
      </c>
      <c r="K45">
        <v>0.41610000000000003</v>
      </c>
      <c r="L45" s="3">
        <f t="shared" si="19"/>
        <v>3.5679661053967044</v>
      </c>
      <c r="M45" s="3">
        <v>3.5679661053967044</v>
      </c>
    </row>
    <row r="46" spans="1:13">
      <c r="A46" s="3">
        <v>9</v>
      </c>
      <c r="B46" s="3">
        <v>5.88</v>
      </c>
      <c r="C46" s="3">
        <v>4.53</v>
      </c>
      <c r="D46" s="3">
        <v>49.98</v>
      </c>
      <c r="E46" s="3">
        <f t="shared" si="16"/>
        <v>1.8007202881152462</v>
      </c>
      <c r="F46" s="3">
        <f t="shared" si="17"/>
        <v>2.4309723889555817</v>
      </c>
      <c r="G46" s="3">
        <f>(F46-F47)</f>
        <v>0.73436915224919774</v>
      </c>
      <c r="H46" s="3">
        <v>0.96250000000000002</v>
      </c>
      <c r="I46" s="3">
        <f t="shared" si="18"/>
        <v>0.76298093740176387</v>
      </c>
      <c r="J46" s="3">
        <v>762.98093740176375</v>
      </c>
      <c r="K46" s="3">
        <v>0.21959999999999999</v>
      </c>
      <c r="L46" s="3">
        <f t="shared" si="19"/>
        <v>3.3441218226284053</v>
      </c>
      <c r="M46" s="3">
        <v>3.3441218226284053</v>
      </c>
    </row>
    <row r="47" spans="1:13">
      <c r="A47" t="s">
        <v>22</v>
      </c>
      <c r="B47" s="3">
        <v>5.88</v>
      </c>
      <c r="C47">
        <v>4.82</v>
      </c>
      <c r="D47">
        <v>56.23</v>
      </c>
      <c r="E47" s="3">
        <f t="shared" si="16"/>
        <v>1.6005690912324382</v>
      </c>
      <c r="F47">
        <f t="shared" si="17"/>
        <v>1.6966032367063839</v>
      </c>
    </row>
    <row r="48" spans="1:13">
      <c r="J48" s="4">
        <f>AVERAGE(J38:J46)</f>
        <v>2034.5002548593454</v>
      </c>
      <c r="L48" s="4">
        <f t="shared" ref="L48:M48" si="20">AVERAGE(L38:L46)</f>
        <v>8.2520068940827667</v>
      </c>
      <c r="M48" s="4">
        <f t="shared" si="20"/>
        <v>8.6988469090467717</v>
      </c>
    </row>
    <row r="49" spans="1:13">
      <c r="I49" s="4">
        <f>AVERAGE(I38:I46)</f>
        <v>1.9250972807141966</v>
      </c>
      <c r="J49" s="4">
        <f>+STDEV(J38:J46)</f>
        <v>935.48016269905679</v>
      </c>
      <c r="L49" s="4">
        <f t="shared" ref="L49:M49" si="21">+STDEV(L38:L46)</f>
        <v>4.1977843290607186</v>
      </c>
      <c r="M49" s="4">
        <f t="shared" si="21"/>
        <v>4.2526494978408724</v>
      </c>
    </row>
    <row r="50" spans="1:13">
      <c r="A50" s="4" t="s">
        <v>28</v>
      </c>
      <c r="J50" s="4">
        <f>+J49/2.83</f>
        <v>330.55836137775856</v>
      </c>
      <c r="L50" s="4">
        <f t="shared" ref="L50:M50" si="22">+L49/2.83</f>
        <v>1.483316017335943</v>
      </c>
      <c r="M50" s="4">
        <f t="shared" si="22"/>
        <v>1.5027030027706263</v>
      </c>
    </row>
    <row r="51" spans="1:13">
      <c r="J51" s="4">
        <f>+(J50/J48)*100</f>
        <v>16.247644137091129</v>
      </c>
      <c r="L51" s="4">
        <f t="shared" ref="L51:M51" si="23">+(L50/L48)*100</f>
        <v>17.975215440011063</v>
      </c>
      <c r="M51" s="4">
        <f t="shared" si="23"/>
        <v>17.274737887475869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>
      <c r="A54" s="3">
        <v>1</v>
      </c>
      <c r="B54" s="3">
        <v>6.03</v>
      </c>
      <c r="C54" s="3">
        <v>3.41</v>
      </c>
      <c r="D54" s="3">
        <v>47.31</v>
      </c>
      <c r="E54" s="3">
        <f>(25*3600)/D54/1000</f>
        <v>1.9023462270133165</v>
      </c>
      <c r="F54" s="3">
        <f>(B54-C54)*E54</f>
        <v>4.9841471147748893</v>
      </c>
      <c r="G54" s="3">
        <f>(F54-F63)</f>
        <v>2.8874016052603944</v>
      </c>
      <c r="H54" s="3">
        <v>1.3080000000000001</v>
      </c>
      <c r="I54" s="3">
        <f>G54/H54</f>
        <v>2.2074935820033597</v>
      </c>
      <c r="J54" s="3">
        <v>2207.4935820033593</v>
      </c>
      <c r="K54" s="3">
        <v>0.32590000000000002</v>
      </c>
      <c r="L54" s="3">
        <f>+G54/K54</f>
        <v>8.8597778621061494</v>
      </c>
      <c r="M54" s="3">
        <v>8.8597778621061494</v>
      </c>
    </row>
    <row r="55" spans="1:13">
      <c r="A55">
        <v>2</v>
      </c>
      <c r="B55" s="3">
        <v>6.03</v>
      </c>
      <c r="C55">
        <v>2.97</v>
      </c>
      <c r="D55">
        <v>47.34</v>
      </c>
      <c r="E55" s="3">
        <f t="shared" ref="E55:E63" si="24">(25*3600)/D55/1000</f>
        <v>1.9011406844106462</v>
      </c>
      <c r="F55">
        <f t="shared" ref="F55:F63" si="25">(B55-C55)*E55</f>
        <v>5.8174904942965773</v>
      </c>
      <c r="G55">
        <f>(F55-F63)</f>
        <v>3.7207449847820824</v>
      </c>
      <c r="H55">
        <v>1.1953</v>
      </c>
      <c r="I55">
        <f t="shared" ref="I55:I62" si="26">G55/H55</f>
        <v>3.1128126702769867</v>
      </c>
      <c r="J55">
        <v>3112.8126702769869</v>
      </c>
      <c r="K55">
        <v>0.26740000000000003</v>
      </c>
      <c r="L55" s="3">
        <f t="shared" ref="L55:L62" si="27">+G55/K55</f>
        <v>13.914528738900831</v>
      </c>
      <c r="M55" s="3">
        <v>13.914528738900831</v>
      </c>
    </row>
    <row r="56" spans="1:13">
      <c r="A56">
        <v>3</v>
      </c>
      <c r="B56" s="3">
        <v>6.03</v>
      </c>
      <c r="C56">
        <v>3.27</v>
      </c>
      <c r="D56">
        <v>46.83</v>
      </c>
      <c r="E56" s="3">
        <f t="shared" si="24"/>
        <v>1.9218449711723256</v>
      </c>
      <c r="F56">
        <f t="shared" si="25"/>
        <v>5.304292120435619</v>
      </c>
      <c r="G56">
        <f>(F56-F63)</f>
        <v>3.2075466109211241</v>
      </c>
      <c r="H56">
        <v>1.1861999999999999</v>
      </c>
      <c r="I56">
        <f t="shared" si="26"/>
        <v>2.7040521083469264</v>
      </c>
      <c r="J56">
        <v>2704.0521083469262</v>
      </c>
      <c r="K56">
        <v>0.27239999999999998</v>
      </c>
      <c r="L56" s="3">
        <f t="shared" si="27"/>
        <v>11.775134401325714</v>
      </c>
      <c r="M56" s="3">
        <v>11.775134401325714</v>
      </c>
    </row>
    <row r="57" spans="1:13">
      <c r="A57">
        <v>4</v>
      </c>
      <c r="B57" s="3">
        <v>6.03</v>
      </c>
      <c r="C57">
        <v>3.41</v>
      </c>
      <c r="D57">
        <v>47.64</v>
      </c>
      <c r="E57" s="3">
        <f t="shared" si="24"/>
        <v>1.8891687657430729</v>
      </c>
      <c r="F57">
        <f t="shared" si="25"/>
        <v>4.9496221662468516</v>
      </c>
      <c r="G57">
        <f>(F57-F63)</f>
        <v>2.8528766567323567</v>
      </c>
      <c r="H57">
        <v>1.2108000000000001</v>
      </c>
      <c r="I57">
        <f t="shared" si="26"/>
        <v>2.3561914905288703</v>
      </c>
      <c r="J57">
        <v>2356.1914905288704</v>
      </c>
      <c r="K57">
        <v>0.28810000000000002</v>
      </c>
      <c r="L57" s="3">
        <f t="shared" si="27"/>
        <v>9.9023833971966564</v>
      </c>
      <c r="M57" s="3">
        <v>9.9023833971966564</v>
      </c>
    </row>
    <row r="58" spans="1:13">
      <c r="A58">
        <v>5</v>
      </c>
      <c r="B58" s="3">
        <v>6.03</v>
      </c>
      <c r="C58">
        <v>3.63</v>
      </c>
      <c r="D58">
        <v>48.98</v>
      </c>
      <c r="E58" s="3">
        <f t="shared" si="24"/>
        <v>1.8374846876276032</v>
      </c>
      <c r="F58">
        <f t="shared" si="25"/>
        <v>4.409963250306248</v>
      </c>
      <c r="G58">
        <f>(F58-F63)</f>
        <v>2.3132177407917531</v>
      </c>
      <c r="H58">
        <v>0.89200000000000002</v>
      </c>
      <c r="I58">
        <f t="shared" si="26"/>
        <v>2.5932934313808893</v>
      </c>
      <c r="J58">
        <v>2593.2934313808896</v>
      </c>
      <c r="K58">
        <v>0.20219999999999999</v>
      </c>
      <c r="L58" s="3">
        <f t="shared" si="27"/>
        <v>11.440245997980975</v>
      </c>
      <c r="M58" s="3">
        <v>11.440245997980975</v>
      </c>
    </row>
    <row r="59" spans="1:13">
      <c r="A59" s="3">
        <v>6</v>
      </c>
      <c r="B59" s="3">
        <v>6.03</v>
      </c>
      <c r="C59" s="3">
        <v>3.93</v>
      </c>
      <c r="D59" s="3">
        <v>47.86</v>
      </c>
      <c r="E59" s="3">
        <f t="shared" si="24"/>
        <v>1.8804847471792729</v>
      </c>
      <c r="F59" s="3">
        <f t="shared" si="25"/>
        <v>3.9490179690764733</v>
      </c>
      <c r="G59" s="3">
        <f>(F59-F63)</f>
        <v>1.8522724595619784</v>
      </c>
      <c r="H59" s="3">
        <v>1.6626000000000001</v>
      </c>
      <c r="I59" s="3">
        <f t="shared" si="26"/>
        <v>1.114081835415601</v>
      </c>
      <c r="J59" s="3">
        <v>1114.0818354156011</v>
      </c>
      <c r="K59" s="3">
        <v>0.41049999999999998</v>
      </c>
      <c r="L59" s="3">
        <f t="shared" si="27"/>
        <v>4.5122349806625541</v>
      </c>
      <c r="M59" s="3">
        <v>4.5122349806625541</v>
      </c>
    </row>
    <row r="60" spans="1:13" s="1" customFormat="1">
      <c r="A60" s="1">
        <v>7</v>
      </c>
      <c r="B60" s="1">
        <v>6.03</v>
      </c>
      <c r="C60" s="1">
        <v>3.43</v>
      </c>
      <c r="D60" s="1">
        <v>60.02</v>
      </c>
      <c r="E60" s="3">
        <f t="shared" si="24"/>
        <v>1.4995001666111296</v>
      </c>
      <c r="F60" s="1">
        <f t="shared" si="25"/>
        <v>3.898700433188937</v>
      </c>
      <c r="G60" s="1">
        <f>(F60-F63)</f>
        <v>1.8019549236744421</v>
      </c>
      <c r="H60" s="1">
        <v>1.8404</v>
      </c>
      <c r="I60" s="1">
        <f t="shared" si="26"/>
        <v>0.97911047798002715</v>
      </c>
      <c r="K60" s="1">
        <v>0.41310000000000002</v>
      </c>
      <c r="L60" s="3">
        <f t="shared" si="27"/>
        <v>4.3620308004706896</v>
      </c>
      <c r="M60" s="3"/>
    </row>
    <row r="61" spans="1:13">
      <c r="A61">
        <v>8</v>
      </c>
      <c r="B61" s="3">
        <v>6.03</v>
      </c>
      <c r="C61">
        <v>3.97</v>
      </c>
      <c r="D61">
        <v>46.68</v>
      </c>
      <c r="E61" s="3">
        <f t="shared" si="24"/>
        <v>1.9280205655526992</v>
      </c>
      <c r="F61">
        <f t="shared" si="25"/>
        <v>3.9717223650385605</v>
      </c>
      <c r="G61">
        <f>(F61-F63)</f>
        <v>1.8749768555240656</v>
      </c>
      <c r="H61">
        <v>1.6452</v>
      </c>
      <c r="I61">
        <f t="shared" si="26"/>
        <v>1.1396649984950558</v>
      </c>
      <c r="J61">
        <v>1139.6649984950557</v>
      </c>
      <c r="K61">
        <v>0.41610000000000003</v>
      </c>
      <c r="L61" s="3">
        <f t="shared" si="27"/>
        <v>4.5060727121462758</v>
      </c>
      <c r="M61" s="3">
        <v>4.5060727121462758</v>
      </c>
    </row>
    <row r="62" spans="1:13">
      <c r="A62" s="3">
        <v>9</v>
      </c>
      <c r="B62" s="3">
        <v>6.03</v>
      </c>
      <c r="C62" s="3">
        <v>4.24</v>
      </c>
      <c r="D62" s="3">
        <v>49.98</v>
      </c>
      <c r="E62" s="3">
        <f t="shared" si="24"/>
        <v>1.8007202881152462</v>
      </c>
      <c r="F62" s="3">
        <f t="shared" si="25"/>
        <v>3.2232893157262907</v>
      </c>
      <c r="G62" s="3">
        <f>(F62-F63)</f>
        <v>1.1265438062117958</v>
      </c>
      <c r="H62" s="3">
        <v>0.96250000000000002</v>
      </c>
      <c r="I62" s="3">
        <f t="shared" si="26"/>
        <v>1.1704351233369308</v>
      </c>
      <c r="J62" s="3">
        <v>1170.4351233369305</v>
      </c>
      <c r="K62" s="3">
        <v>0.21959999999999999</v>
      </c>
      <c r="L62" s="3">
        <f t="shared" si="27"/>
        <v>5.1299809026038066</v>
      </c>
      <c r="M62" s="3">
        <v>5.1299809026038066</v>
      </c>
    </row>
    <row r="63" spans="1:13">
      <c r="A63" t="s">
        <v>22</v>
      </c>
      <c r="B63" s="3">
        <v>6.03</v>
      </c>
      <c r="C63">
        <v>4.72</v>
      </c>
      <c r="D63">
        <v>56.23</v>
      </c>
      <c r="E63" s="3">
        <f t="shared" si="24"/>
        <v>1.6005690912324382</v>
      </c>
      <c r="F63">
        <f t="shared" si="25"/>
        <v>2.0967455095144949</v>
      </c>
    </row>
    <row r="64" spans="1:13">
      <c r="J64" s="4">
        <f>AVERAGE(J54:J62)</f>
        <v>2049.7531549730775</v>
      </c>
      <c r="L64" s="4">
        <f t="shared" ref="L64:M64" si="28">AVERAGE(L54:L62)</f>
        <v>8.2669321992659608</v>
      </c>
      <c r="M64" s="4">
        <f t="shared" si="28"/>
        <v>8.7550448741153701</v>
      </c>
    </row>
    <row r="65" spans="1:13">
      <c r="I65" s="4">
        <f>AVERAGE(I54:I62)</f>
        <v>1.9307928575294051</v>
      </c>
      <c r="J65" s="4">
        <f>+STDEV(J54:J62)</f>
        <v>797.26018811965832</v>
      </c>
      <c r="L65" s="4">
        <f t="shared" ref="L65:M65" si="29">+STDEV(L54:L62)</f>
        <v>3.7186934884462302</v>
      </c>
      <c r="M65" s="4">
        <f t="shared" si="29"/>
        <v>3.6542570729609651</v>
      </c>
    </row>
    <row r="66" spans="1:13">
      <c r="A66" s="4" t="s">
        <v>29</v>
      </c>
      <c r="J66" s="4">
        <f>+J65/2.83</f>
        <v>281.71738096101001</v>
      </c>
      <c r="L66" s="4">
        <f t="shared" ref="L66:M66" si="30">+L65/2.83</f>
        <v>1.3140259676488446</v>
      </c>
      <c r="M66" s="4">
        <f t="shared" si="30"/>
        <v>1.2912569162406238</v>
      </c>
    </row>
    <row r="67" spans="1:13">
      <c r="J67" s="4">
        <f>+(J66/J64)*100</f>
        <v>13.743966207711983</v>
      </c>
      <c r="L67" s="4">
        <f t="shared" ref="L67:M67" si="31">+(L66/L64)*100</f>
        <v>15.894964854865023</v>
      </c>
      <c r="M67" s="4">
        <f t="shared" si="31"/>
        <v>14.748718422429508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>
      <c r="A70" s="3">
        <v>1</v>
      </c>
      <c r="B70" s="3">
        <v>6.05</v>
      </c>
      <c r="C70" s="3">
        <v>3.47</v>
      </c>
      <c r="D70" s="3">
        <v>47.31</v>
      </c>
      <c r="E70" s="3">
        <f>(25*3600)/D70/1000</f>
        <v>1.9023462270133165</v>
      </c>
      <c r="F70" s="3">
        <f>(B70-C70)*E70</f>
        <v>4.9080532656943561</v>
      </c>
      <c r="G70" s="3">
        <f>(F70-F79)</f>
        <v>2.9873703562154299</v>
      </c>
      <c r="H70" s="3">
        <v>1.3080000000000001</v>
      </c>
      <c r="I70" s="3">
        <f>G70/H70</f>
        <v>2.2839222906845795</v>
      </c>
      <c r="J70" s="3">
        <v>2283.9222906845785</v>
      </c>
      <c r="K70" s="3">
        <v>0.32590000000000002</v>
      </c>
      <c r="L70" s="3">
        <f>+G70/K70</f>
        <v>9.1665245664787651</v>
      </c>
      <c r="M70" s="3">
        <v>9.1665245664787651</v>
      </c>
    </row>
    <row r="71" spans="1:13">
      <c r="A71">
        <v>2</v>
      </c>
      <c r="B71" s="3">
        <v>6.05</v>
      </c>
      <c r="C71">
        <v>3.05</v>
      </c>
      <c r="D71">
        <v>47.34</v>
      </c>
      <c r="E71" s="3">
        <f t="shared" ref="E71:E79" si="32">(25*3600)/D71/1000</f>
        <v>1.9011406844106462</v>
      </c>
      <c r="F71">
        <f t="shared" ref="F71:F79" si="33">(B71-C71)*E71</f>
        <v>5.7034220532319386</v>
      </c>
      <c r="G71">
        <f>(F71-F79)</f>
        <v>3.7827391437530125</v>
      </c>
      <c r="H71">
        <v>1.1953</v>
      </c>
      <c r="I71">
        <f t="shared" ref="I71:I78" si="34">G71/H71</f>
        <v>3.1646776070886076</v>
      </c>
      <c r="J71">
        <v>3164.6776070886071</v>
      </c>
      <c r="K71">
        <v>0.26740000000000003</v>
      </c>
      <c r="L71" s="3">
        <f t="shared" ref="L71:L78" si="35">+G71/K71</f>
        <v>14.146369273571473</v>
      </c>
      <c r="M71" s="3">
        <v>14.146369273571473</v>
      </c>
    </row>
    <row r="72" spans="1:13">
      <c r="A72">
        <v>3</v>
      </c>
      <c r="B72" s="3">
        <v>6.05</v>
      </c>
      <c r="C72">
        <v>3.48</v>
      </c>
      <c r="D72">
        <v>46.83</v>
      </c>
      <c r="E72" s="3">
        <f t="shared" si="32"/>
        <v>1.9218449711723256</v>
      </c>
      <c r="F72">
        <f t="shared" si="33"/>
        <v>4.9391415759128767</v>
      </c>
      <c r="G72">
        <f>(F72-F79)</f>
        <v>3.0184586664339506</v>
      </c>
      <c r="H72">
        <v>1.1861999999999999</v>
      </c>
      <c r="I72">
        <f t="shared" si="34"/>
        <v>2.5446456469684291</v>
      </c>
      <c r="J72">
        <v>2544.645646968429</v>
      </c>
      <c r="K72">
        <v>0.27239999999999998</v>
      </c>
      <c r="L72" s="3">
        <f t="shared" si="35"/>
        <v>11.080978951666486</v>
      </c>
      <c r="M72" s="3">
        <v>11.080978951666486</v>
      </c>
    </row>
    <row r="73" spans="1:13">
      <c r="A73">
        <v>4</v>
      </c>
      <c r="B73" s="3">
        <v>6.05</v>
      </c>
      <c r="C73">
        <v>3.44</v>
      </c>
      <c r="D73">
        <v>47.64</v>
      </c>
      <c r="E73" s="3">
        <f t="shared" si="32"/>
        <v>1.8891687657430729</v>
      </c>
      <c r="F73">
        <f t="shared" si="33"/>
        <v>4.9307304785894202</v>
      </c>
      <c r="G73">
        <f>(F73-F79)</f>
        <v>3.010047569110494</v>
      </c>
      <c r="H73">
        <v>1.2108000000000001</v>
      </c>
      <c r="I73">
        <f t="shared" si="34"/>
        <v>2.4859989834080722</v>
      </c>
      <c r="J73">
        <v>2485.998983408072</v>
      </c>
      <c r="K73">
        <v>0.28810000000000002</v>
      </c>
      <c r="L73" s="3">
        <f t="shared" si="35"/>
        <v>10.447926307221429</v>
      </c>
      <c r="M73" s="3">
        <v>10.447926307221429</v>
      </c>
    </row>
    <row r="74" spans="1:13">
      <c r="A74">
        <v>5</v>
      </c>
      <c r="B74" s="3">
        <v>6.05</v>
      </c>
      <c r="C74">
        <v>3.63</v>
      </c>
      <c r="D74">
        <v>48.98</v>
      </c>
      <c r="E74" s="3">
        <f t="shared" si="32"/>
        <v>1.8374846876276032</v>
      </c>
      <c r="F74">
        <f t="shared" si="33"/>
        <v>4.4467129440587998</v>
      </c>
      <c r="G74">
        <f>(F74-F79)</f>
        <v>2.5260300345798736</v>
      </c>
      <c r="H74">
        <v>0.89200000000000002</v>
      </c>
      <c r="I74">
        <f t="shared" si="34"/>
        <v>2.8318722360760913</v>
      </c>
      <c r="J74">
        <v>2831.8722360760912</v>
      </c>
      <c r="K74">
        <v>0.20219999999999999</v>
      </c>
      <c r="L74" s="3">
        <f t="shared" si="35"/>
        <v>12.492730141344579</v>
      </c>
      <c r="M74" s="3">
        <v>12.492730141344579</v>
      </c>
    </row>
    <row r="75" spans="1:13">
      <c r="A75" s="3">
        <v>6</v>
      </c>
      <c r="B75" s="3">
        <v>6.05</v>
      </c>
      <c r="C75" s="3">
        <v>3.9</v>
      </c>
      <c r="D75" s="3">
        <v>47.86</v>
      </c>
      <c r="E75" s="3">
        <f t="shared" si="32"/>
        <v>1.8804847471792729</v>
      </c>
      <c r="F75" s="3">
        <f t="shared" si="33"/>
        <v>4.0430422064354365</v>
      </c>
      <c r="G75" s="3">
        <f>(F75-F79)</f>
        <v>2.1223592969565104</v>
      </c>
      <c r="H75" s="3">
        <v>1.6626000000000001</v>
      </c>
      <c r="I75" s="3">
        <f t="shared" si="34"/>
        <v>1.2765303121355169</v>
      </c>
      <c r="J75" s="3">
        <v>1276.5303121355171</v>
      </c>
      <c r="K75" s="3">
        <v>0.41049999999999998</v>
      </c>
      <c r="L75" s="3">
        <f t="shared" si="35"/>
        <v>5.1701809913678698</v>
      </c>
      <c r="M75" s="3">
        <v>5.1701809913678698</v>
      </c>
    </row>
    <row r="76" spans="1:13" s="1" customFormat="1">
      <c r="A76" s="1">
        <v>7</v>
      </c>
      <c r="B76" s="1">
        <v>6.05</v>
      </c>
      <c r="C76" s="1">
        <v>3.66</v>
      </c>
      <c r="D76" s="1">
        <v>60.02</v>
      </c>
      <c r="E76" s="3">
        <f t="shared" si="32"/>
        <v>1.4995001666111296</v>
      </c>
      <c r="F76" s="1">
        <f t="shared" si="33"/>
        <v>3.5838053982005995</v>
      </c>
      <c r="G76" s="1">
        <f>(F76-F79)</f>
        <v>1.6631224887216733</v>
      </c>
      <c r="H76" s="1">
        <v>1.8404</v>
      </c>
      <c r="I76" s="1">
        <f t="shared" si="34"/>
        <v>0.90367446681247188</v>
      </c>
      <c r="K76" s="1">
        <v>0.41310000000000002</v>
      </c>
      <c r="L76" s="3">
        <f t="shared" si="35"/>
        <v>4.025956157641426</v>
      </c>
      <c r="M76" s="3"/>
    </row>
    <row r="77" spans="1:13">
      <c r="A77">
        <v>8</v>
      </c>
      <c r="B77" s="3">
        <v>6.05</v>
      </c>
      <c r="C77">
        <v>4.05</v>
      </c>
      <c r="D77">
        <v>46.68</v>
      </c>
      <c r="E77" s="3">
        <f t="shared" si="32"/>
        <v>1.9280205655526992</v>
      </c>
      <c r="F77">
        <f t="shared" si="33"/>
        <v>3.8560411311053984</v>
      </c>
      <c r="G77">
        <f>(F77-F79)</f>
        <v>1.9353582216264722</v>
      </c>
      <c r="H77">
        <v>1.6452</v>
      </c>
      <c r="I77">
        <f t="shared" si="34"/>
        <v>1.1763665339329397</v>
      </c>
      <c r="J77">
        <v>1176.3665339329398</v>
      </c>
      <c r="K77">
        <v>0.41610000000000003</v>
      </c>
      <c r="L77" s="3">
        <f t="shared" si="35"/>
        <v>4.651185343971334</v>
      </c>
      <c r="M77" s="3">
        <v>4.651185343971334</v>
      </c>
    </row>
    <row r="78" spans="1:13">
      <c r="A78" s="3">
        <v>9</v>
      </c>
      <c r="B78" s="3">
        <v>6.05</v>
      </c>
      <c r="C78" s="3">
        <v>4.6100000000000003</v>
      </c>
      <c r="D78" s="3">
        <v>49.98</v>
      </c>
      <c r="E78" s="3">
        <f t="shared" si="32"/>
        <v>1.8007202881152462</v>
      </c>
      <c r="F78" s="3">
        <f t="shared" si="33"/>
        <v>2.5930372148859537</v>
      </c>
      <c r="G78" s="3">
        <f>(F78-F79)</f>
        <v>0.67235430540702756</v>
      </c>
      <c r="H78" s="3">
        <v>0.96250000000000002</v>
      </c>
      <c r="I78" s="3">
        <f t="shared" si="34"/>
        <v>0.69854992769561308</v>
      </c>
      <c r="J78" s="3">
        <v>698.54992769561306</v>
      </c>
      <c r="K78" s="3">
        <v>0.21959999999999999</v>
      </c>
      <c r="L78" s="3">
        <f t="shared" si="35"/>
        <v>3.0617227022177942</v>
      </c>
      <c r="M78" s="3">
        <v>3.0617227022177942</v>
      </c>
    </row>
    <row r="79" spans="1:13">
      <c r="A79" t="s">
        <v>22</v>
      </c>
      <c r="B79" s="3">
        <v>6.05</v>
      </c>
      <c r="C79">
        <v>4.8499999999999996</v>
      </c>
      <c r="D79">
        <v>56.23</v>
      </c>
      <c r="E79" s="3">
        <f t="shared" si="32"/>
        <v>1.6005690912324382</v>
      </c>
      <c r="F79">
        <f t="shared" si="33"/>
        <v>1.9206829094789262</v>
      </c>
    </row>
    <row r="80" spans="1:13">
      <c r="J80" s="4">
        <f>AVERAGE(J70:J78)</f>
        <v>2057.8204422487311</v>
      </c>
      <c r="L80" s="4">
        <f t="shared" ref="L80:M80" si="36">AVERAGE(L70:L78)</f>
        <v>8.2492860483867965</v>
      </c>
      <c r="M80" s="4">
        <f t="shared" si="36"/>
        <v>8.7772022847299667</v>
      </c>
    </row>
    <row r="81" spans="1:13">
      <c r="I81" s="4">
        <f>AVERAGE(I70:I78)</f>
        <v>1.9295820005335911</v>
      </c>
      <c r="J81" s="4">
        <f>+STDEV(J70:J78)</f>
        <v>888.87876752051568</v>
      </c>
      <c r="L81" s="4">
        <f t="shared" ref="L81:M81" si="37">+STDEV(L70:L78)</f>
        <v>4.0873399661025118</v>
      </c>
      <c r="M81" s="4">
        <f t="shared" si="37"/>
        <v>4.0281988921170289</v>
      </c>
    </row>
    <row r="82" spans="1:13">
      <c r="A82" s="4" t="s">
        <v>32</v>
      </c>
      <c r="J82" s="4">
        <f>+J81/2.83</f>
        <v>314.09143728640129</v>
      </c>
      <c r="L82" s="4">
        <f t="shared" ref="L82:M82" si="38">+L81/2.83</f>
        <v>1.4442897406722657</v>
      </c>
      <c r="M82" s="4">
        <f t="shared" si="38"/>
        <v>1.4233918346703283</v>
      </c>
    </row>
    <row r="83" spans="1:13">
      <c r="J83" s="4">
        <f>+(J82/J80)*100</f>
        <v>15.263306303982993</v>
      </c>
      <c r="L83" s="4">
        <f t="shared" ref="L83:M83" si="39">+(L82/L80)*100</f>
        <v>17.508057451283392</v>
      </c>
      <c r="M83" s="4">
        <f t="shared" si="39"/>
        <v>16.216919566120257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>
      <c r="A86" s="3">
        <v>1</v>
      </c>
      <c r="B86" s="3">
        <v>6.06</v>
      </c>
      <c r="C86" s="3">
        <v>3.6</v>
      </c>
      <c r="D86" s="3">
        <v>47.31</v>
      </c>
      <c r="E86" s="3">
        <f>(25*3600)/D86/1000</f>
        <v>1.9023462270133165</v>
      </c>
      <c r="F86" s="3">
        <f>(B86-C86)*E86</f>
        <v>4.6797717184527574</v>
      </c>
      <c r="G86" s="3">
        <f>(F86-F95)</f>
        <v>2.6630546634998855</v>
      </c>
      <c r="H86" s="3">
        <v>1.3080000000000001</v>
      </c>
      <c r="I86" s="3">
        <f>G86/H86</f>
        <v>2.0359745133791174</v>
      </c>
      <c r="J86" s="3">
        <v>2035.9745133791173</v>
      </c>
      <c r="K86" s="3">
        <v>0.32590000000000002</v>
      </c>
      <c r="L86" s="3">
        <f>+G86/K86</f>
        <v>8.171385895980011</v>
      </c>
      <c r="M86" s="3">
        <v>8.171385895980011</v>
      </c>
    </row>
    <row r="87" spans="1:13">
      <c r="A87">
        <v>2</v>
      </c>
      <c r="B87" s="3">
        <v>6.06</v>
      </c>
      <c r="C87">
        <v>3.27</v>
      </c>
      <c r="D87">
        <v>47.34</v>
      </c>
      <c r="E87" s="3">
        <f t="shared" ref="E87:E95" si="40">(25*3600)/D87/1000</f>
        <v>1.9011406844106462</v>
      </c>
      <c r="F87">
        <f t="shared" ref="F87:F95" si="41">(B87-C87)*E87</f>
        <v>5.3041825095057025</v>
      </c>
      <c r="G87">
        <f>(F87-F95)</f>
        <v>3.2874654545528306</v>
      </c>
      <c r="H87">
        <v>1.1953</v>
      </c>
      <c r="I87">
        <f t="shared" ref="I87:I94" si="42">G87/H87</f>
        <v>2.7503266582053296</v>
      </c>
      <c r="J87">
        <v>2750.3266582053293</v>
      </c>
      <c r="K87">
        <v>0.26740000000000003</v>
      </c>
      <c r="L87" s="3">
        <f t="shared" ref="L87:L94" si="43">+G87/K87</f>
        <v>12.294186441858004</v>
      </c>
      <c r="M87" s="3">
        <v>12.294186441858004</v>
      </c>
    </row>
    <row r="88" spans="1:13">
      <c r="A88">
        <v>3</v>
      </c>
      <c r="B88" s="3">
        <v>6.06</v>
      </c>
      <c r="C88">
        <v>3.45</v>
      </c>
      <c r="D88">
        <v>46.83</v>
      </c>
      <c r="E88" s="3">
        <f t="shared" si="40"/>
        <v>1.9218449711723256</v>
      </c>
      <c r="F88">
        <f t="shared" si="41"/>
        <v>5.0160153747597684</v>
      </c>
      <c r="G88">
        <f>(F88-F95)</f>
        <v>2.9992983198068965</v>
      </c>
      <c r="H88">
        <v>1.1861999999999999</v>
      </c>
      <c r="I88">
        <f t="shared" si="42"/>
        <v>2.5284929352612515</v>
      </c>
      <c r="J88">
        <v>2528.4929352612521</v>
      </c>
      <c r="K88">
        <v>0.27239999999999998</v>
      </c>
      <c r="L88" s="3">
        <f t="shared" si="43"/>
        <v>11.010639940553952</v>
      </c>
      <c r="M88" s="3">
        <v>11.010639940553952</v>
      </c>
    </row>
    <row r="89" spans="1:13">
      <c r="A89">
        <v>4</v>
      </c>
      <c r="B89" s="3">
        <v>6.06</v>
      </c>
      <c r="C89">
        <v>3.44</v>
      </c>
      <c r="D89">
        <v>47.64</v>
      </c>
      <c r="E89" s="3">
        <f t="shared" si="40"/>
        <v>1.8891687657430729</v>
      </c>
      <c r="F89">
        <f t="shared" si="41"/>
        <v>4.9496221662468507</v>
      </c>
      <c r="G89">
        <f>(F89-F95)</f>
        <v>2.9329051112939788</v>
      </c>
      <c r="H89">
        <v>1.2108000000000001</v>
      </c>
      <c r="I89">
        <f t="shared" si="42"/>
        <v>2.4222870096580595</v>
      </c>
      <c r="J89">
        <v>2422.2870096580596</v>
      </c>
      <c r="K89">
        <v>0.28810000000000002</v>
      </c>
      <c r="L89" s="3">
        <f t="shared" si="43"/>
        <v>10.180163524102667</v>
      </c>
      <c r="M89" s="3">
        <v>10.180163524102667</v>
      </c>
    </row>
    <row r="90" spans="1:13">
      <c r="A90">
        <v>5</v>
      </c>
      <c r="B90" s="3">
        <v>6.06</v>
      </c>
      <c r="C90">
        <v>3.71</v>
      </c>
      <c r="D90">
        <v>48.98</v>
      </c>
      <c r="E90" s="3">
        <f t="shared" si="40"/>
        <v>1.8374846876276032</v>
      </c>
      <c r="F90">
        <f t="shared" si="41"/>
        <v>4.3180890159248673</v>
      </c>
      <c r="G90">
        <f>(F90-F95)</f>
        <v>2.3013719609719954</v>
      </c>
      <c r="H90">
        <v>0.89200000000000002</v>
      </c>
      <c r="I90">
        <f t="shared" si="42"/>
        <v>2.5800134091614297</v>
      </c>
      <c r="J90">
        <v>2580.01340916143</v>
      </c>
      <c r="K90">
        <v>0.20219999999999999</v>
      </c>
      <c r="L90" s="3">
        <f t="shared" si="43"/>
        <v>11.381661528051412</v>
      </c>
      <c r="M90" s="3">
        <v>11.381661528051412</v>
      </c>
    </row>
    <row r="91" spans="1:13">
      <c r="A91" s="3">
        <v>6</v>
      </c>
      <c r="B91" s="3">
        <v>6.06</v>
      </c>
      <c r="C91" s="3">
        <v>3.83</v>
      </c>
      <c r="D91" s="3">
        <v>47.86</v>
      </c>
      <c r="E91" s="3">
        <f t="shared" si="40"/>
        <v>1.8804847471792729</v>
      </c>
      <c r="F91" s="3">
        <f t="shared" si="41"/>
        <v>4.1934809862097779</v>
      </c>
      <c r="G91" s="3">
        <f>(F91-F95)</f>
        <v>2.176763931256906</v>
      </c>
      <c r="H91" s="3">
        <v>1.6626000000000001</v>
      </c>
      <c r="I91" s="3">
        <f t="shared" si="42"/>
        <v>1.3092529359177829</v>
      </c>
      <c r="J91" s="3">
        <v>1309.2529359177831</v>
      </c>
      <c r="K91" s="3">
        <v>0.41049999999999998</v>
      </c>
      <c r="L91" s="3">
        <f t="shared" si="43"/>
        <v>5.3027135962409409</v>
      </c>
      <c r="M91" s="3">
        <v>5.3027135962409409</v>
      </c>
    </row>
    <row r="92" spans="1:13" s="1" customFormat="1">
      <c r="A92" s="1">
        <v>7</v>
      </c>
      <c r="B92" s="1">
        <v>6.06</v>
      </c>
      <c r="C92" s="1">
        <v>3.61</v>
      </c>
      <c r="D92" s="1">
        <v>60.02</v>
      </c>
      <c r="E92" s="3">
        <f t="shared" si="40"/>
        <v>1.4995001666111296</v>
      </c>
      <c r="F92" s="1">
        <f t="shared" si="41"/>
        <v>3.6737754081972671</v>
      </c>
      <c r="G92" s="1">
        <f>(F92-F95)</f>
        <v>1.6570583532443952</v>
      </c>
      <c r="H92" s="1">
        <v>1.8404</v>
      </c>
      <c r="I92" s="1">
        <f t="shared" si="42"/>
        <v>0.90037945731601565</v>
      </c>
      <c r="K92" s="1">
        <v>0.41310000000000002</v>
      </c>
      <c r="L92" s="3">
        <f t="shared" si="43"/>
        <v>4.011276575270867</v>
      </c>
      <c r="M92" s="3"/>
    </row>
    <row r="93" spans="1:13">
      <c r="A93">
        <v>8</v>
      </c>
      <c r="B93" s="3">
        <v>6.06</v>
      </c>
      <c r="C93">
        <v>3.95</v>
      </c>
      <c r="D93">
        <v>46.68</v>
      </c>
      <c r="E93" s="3">
        <f t="shared" si="40"/>
        <v>1.9280205655526992</v>
      </c>
      <c r="F93">
        <f t="shared" si="41"/>
        <v>4.0681233933161938</v>
      </c>
      <c r="G93">
        <f>(F93-F95)</f>
        <v>2.0514063383633219</v>
      </c>
      <c r="H93">
        <v>1.6452</v>
      </c>
      <c r="I93">
        <f t="shared" si="42"/>
        <v>1.2469039255794565</v>
      </c>
      <c r="J93">
        <v>1246.9039255794569</v>
      </c>
      <c r="K93">
        <v>0.41610000000000003</v>
      </c>
      <c r="L93" s="3">
        <f t="shared" si="43"/>
        <v>4.9300801210365819</v>
      </c>
      <c r="M93" s="3">
        <v>4.9300801210365819</v>
      </c>
    </row>
    <row r="94" spans="1:13">
      <c r="A94" s="3">
        <v>9</v>
      </c>
      <c r="B94" s="3">
        <v>6.06</v>
      </c>
      <c r="C94" s="3">
        <v>4.6100000000000003</v>
      </c>
      <c r="D94" s="3">
        <v>49.98</v>
      </c>
      <c r="E94" s="3">
        <f t="shared" si="40"/>
        <v>1.8007202881152462</v>
      </c>
      <c r="F94" s="3">
        <f t="shared" si="41"/>
        <v>2.6110444177671055</v>
      </c>
      <c r="G94" s="3">
        <f>(F94-F95)</f>
        <v>0.5943273628142336</v>
      </c>
      <c r="H94" s="3">
        <v>0.96250000000000002</v>
      </c>
      <c r="I94" s="3">
        <f t="shared" si="42"/>
        <v>0.61748297435245048</v>
      </c>
      <c r="J94" s="3">
        <v>617.4829743524507</v>
      </c>
      <c r="K94" s="3">
        <v>0.21959999999999999</v>
      </c>
      <c r="L94" s="3">
        <f t="shared" si="43"/>
        <v>2.7064087559846706</v>
      </c>
      <c r="M94" s="3">
        <v>2.7064087559846706</v>
      </c>
    </row>
    <row r="95" spans="1:13">
      <c r="A95" t="s">
        <v>22</v>
      </c>
      <c r="B95" s="3">
        <v>6.06</v>
      </c>
      <c r="C95">
        <v>4.8</v>
      </c>
      <c r="D95">
        <v>56.23</v>
      </c>
      <c r="E95" s="3">
        <f t="shared" si="40"/>
        <v>1.6005690912324382</v>
      </c>
      <c r="F95">
        <f t="shared" si="41"/>
        <v>2.0167170549528719</v>
      </c>
    </row>
    <row r="96" spans="1:13">
      <c r="I96" s="4">
        <f>AVERAGE(I86:I94)</f>
        <v>1.8212348687589879</v>
      </c>
      <c r="J96" s="4">
        <f>AVERAGE(J86:J94)</f>
        <v>1936.3417951893596</v>
      </c>
      <c r="L96" s="4">
        <f t="shared" ref="L96:M96" si="44">AVERAGE(L86:L94)</f>
        <v>7.7765018198976792</v>
      </c>
      <c r="M96" s="4">
        <f t="shared" si="44"/>
        <v>8.2471549754760307</v>
      </c>
    </row>
    <row r="97" spans="10:13">
      <c r="J97" s="4">
        <f>+STDEV(J86:J94)</f>
        <v>782.08060502683531</v>
      </c>
      <c r="L97" s="4">
        <f t="shared" ref="L97:M97" si="45">+STDEV(L86:L94)</f>
        <v>3.6038925613987676</v>
      </c>
      <c r="M97" s="4">
        <f t="shared" si="45"/>
        <v>3.5447203489782004</v>
      </c>
    </row>
    <row r="98" spans="10:13">
      <c r="J98" s="4">
        <f>+J97/2.83</f>
        <v>276.35357068086051</v>
      </c>
      <c r="L98" s="4">
        <f t="shared" ref="L98:M98" si="46">+L97/2.83</f>
        <v>1.2734602690455008</v>
      </c>
      <c r="M98" s="4">
        <f t="shared" si="46"/>
        <v>1.2525513600629683</v>
      </c>
    </row>
    <row r="99" spans="10:13">
      <c r="J99" s="4">
        <f>+(J98/J96)*100</f>
        <v>14.271941625565916</v>
      </c>
      <c r="L99" s="4">
        <f t="shared" ref="L99:M99" si="47">+(L98/L96)*100</f>
        <v>16.375747071608821</v>
      </c>
      <c r="M99" s="4">
        <f t="shared" si="47"/>
        <v>15.187678221005788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99"/>
  <sheetViews>
    <sheetView zoomScale="60" workbookViewId="0"/>
  </sheetViews>
  <sheetFormatPr baseColWidth="10" defaultRowHeight="12.75"/>
  <sheetData>
    <row r="1" spans="1:18" ht="18.75" customHeight="1">
      <c r="A1" s="8" t="s">
        <v>35</v>
      </c>
    </row>
    <row r="3" spans="1:18">
      <c r="A3" s="4" t="s">
        <v>5</v>
      </c>
    </row>
    <row r="4" spans="1:18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</row>
    <row r="5" spans="1:18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</row>
    <row r="6" spans="1:18" s="1" customFormat="1">
      <c r="A6" s="1">
        <v>1</v>
      </c>
      <c r="B6" s="1">
        <v>6.34</v>
      </c>
      <c r="C6" s="1">
        <v>3.33</v>
      </c>
      <c r="D6" s="1">
        <v>47.08</v>
      </c>
      <c r="E6" s="1">
        <f>(25*3600)/D6/1000</f>
        <v>1.9116397621070518</v>
      </c>
      <c r="F6" s="1">
        <f>(B6-C6)*E6</f>
        <v>5.7540356839422255</v>
      </c>
      <c r="G6" s="1">
        <f>(F6-F15)</f>
        <v>3.6350992114437477</v>
      </c>
      <c r="H6" s="1">
        <v>1.7</v>
      </c>
      <c r="I6" s="1">
        <f>G6/H6</f>
        <v>2.13829365379044</v>
      </c>
      <c r="J6"/>
      <c r="K6" s="1">
        <v>0.37909999999999999</v>
      </c>
      <c r="L6" s="3">
        <f t="shared" ref="L6:L13" si="0">+G6/K6</f>
        <v>9.588760779329327</v>
      </c>
      <c r="M6"/>
      <c r="N6"/>
      <c r="R6">
        <v>2007.1</v>
      </c>
    </row>
    <row r="7" spans="1:18">
      <c r="A7">
        <v>2</v>
      </c>
      <c r="B7" s="3">
        <v>6.34</v>
      </c>
      <c r="C7">
        <v>3.51</v>
      </c>
      <c r="D7">
        <v>48.28</v>
      </c>
      <c r="E7" s="1">
        <f t="shared" ref="E7:E15" si="1">(25*3600)/D7/1000</f>
        <v>1.864125932062966</v>
      </c>
      <c r="F7">
        <f t="shared" ref="F7:F22" si="2">(B7-C7)*E7</f>
        <v>5.2754763877381938</v>
      </c>
      <c r="G7">
        <f>(F7-F15)</f>
        <v>3.156539915239716</v>
      </c>
      <c r="H7">
        <v>0.87609999999999999</v>
      </c>
      <c r="I7">
        <f t="shared" ref="I7:I14" si="3">G7/H7</f>
        <v>3.6029447725598858</v>
      </c>
      <c r="J7">
        <v>3602.9447725598857</v>
      </c>
      <c r="K7">
        <v>0.20730000000000001</v>
      </c>
      <c r="L7" s="3">
        <f t="shared" si="0"/>
        <v>15.226917101976438</v>
      </c>
      <c r="M7">
        <v>15.226917101976438</v>
      </c>
      <c r="R7" s="1">
        <v>1619.32</v>
      </c>
    </row>
    <row r="8" spans="1:18" s="1" customFormat="1">
      <c r="A8" s="1">
        <v>3</v>
      </c>
      <c r="B8" s="1">
        <v>6.34</v>
      </c>
      <c r="C8" s="1">
        <v>3.55</v>
      </c>
      <c r="D8" s="1">
        <v>46.41</v>
      </c>
      <c r="E8" s="1">
        <f t="shared" si="1"/>
        <v>1.9392372333548806</v>
      </c>
      <c r="F8" s="1">
        <f t="shared" si="2"/>
        <v>5.4104718810601167</v>
      </c>
      <c r="G8" s="1">
        <f>(F8-F15)</f>
        <v>3.2915354085616388</v>
      </c>
      <c r="H8" s="1">
        <v>1.081</v>
      </c>
      <c r="I8" s="1">
        <f t="shared" si="3"/>
        <v>3.0448986203160398</v>
      </c>
      <c r="J8"/>
      <c r="K8" s="1">
        <v>0.26250000000000001</v>
      </c>
      <c r="L8" s="3">
        <f t="shared" si="0"/>
        <v>12.539182508806242</v>
      </c>
      <c r="M8"/>
      <c r="N8"/>
      <c r="R8">
        <v>1691.15</v>
      </c>
    </row>
    <row r="9" spans="1:18">
      <c r="A9">
        <v>4</v>
      </c>
      <c r="B9" s="3">
        <v>6.34</v>
      </c>
      <c r="C9">
        <v>3.79</v>
      </c>
      <c r="D9">
        <v>47.63</v>
      </c>
      <c r="E9" s="1">
        <f t="shared" si="1"/>
        <v>1.8895653999580095</v>
      </c>
      <c r="F9">
        <f t="shared" si="2"/>
        <v>4.8183917698929237</v>
      </c>
      <c r="G9">
        <f>(F9-F15)</f>
        <v>2.6994552973944459</v>
      </c>
      <c r="H9">
        <v>1.2705</v>
      </c>
      <c r="I9">
        <f t="shared" si="3"/>
        <v>2.1247188487953137</v>
      </c>
      <c r="J9">
        <v>2124.7188487953135</v>
      </c>
      <c r="K9">
        <v>0.307</v>
      </c>
      <c r="L9" s="3">
        <f t="shared" si="0"/>
        <v>8.7930139980275115</v>
      </c>
      <c r="M9">
        <v>8.7930139980275115</v>
      </c>
      <c r="R9" s="1">
        <v>1691.15</v>
      </c>
    </row>
    <row r="10" spans="1:18">
      <c r="A10">
        <v>5</v>
      </c>
      <c r="B10" s="3">
        <v>6.34</v>
      </c>
      <c r="C10">
        <v>3.75</v>
      </c>
      <c r="D10">
        <v>48.47</v>
      </c>
      <c r="E10" s="1">
        <f t="shared" si="1"/>
        <v>1.8568186507117805</v>
      </c>
      <c r="F10">
        <f t="shared" si="2"/>
        <v>4.8091603053435117</v>
      </c>
      <c r="G10">
        <f>(F10-F15)</f>
        <v>2.6902238328450339</v>
      </c>
      <c r="H10">
        <v>1.4811000000000001</v>
      </c>
      <c r="I10">
        <f t="shared" si="3"/>
        <v>1.816368802136948</v>
      </c>
      <c r="J10">
        <v>1816.3688021369474</v>
      </c>
      <c r="K10">
        <v>0.38040000000000002</v>
      </c>
      <c r="L10" s="3">
        <f t="shared" si="0"/>
        <v>7.0720920947556092</v>
      </c>
      <c r="M10">
        <v>7.0720920947556092</v>
      </c>
      <c r="R10">
        <v>1691.15</v>
      </c>
    </row>
    <row r="11" spans="1:18">
      <c r="A11" s="3">
        <v>6</v>
      </c>
      <c r="B11" s="3">
        <v>6.34</v>
      </c>
      <c r="C11" s="3">
        <v>4.37</v>
      </c>
      <c r="D11" s="3">
        <v>49.96</v>
      </c>
      <c r="E11" s="1">
        <f t="shared" si="1"/>
        <v>1.8014411529223378</v>
      </c>
      <c r="F11" s="3">
        <f t="shared" si="2"/>
        <v>3.5488390712570048</v>
      </c>
      <c r="G11" s="3">
        <f>(F11-F15)</f>
        <v>1.429902598758527</v>
      </c>
      <c r="H11" s="3">
        <v>1.2273000000000001</v>
      </c>
      <c r="I11" s="3">
        <f t="shared" si="3"/>
        <v>1.1650799305455284</v>
      </c>
      <c r="J11">
        <v>1165.0799305455282</v>
      </c>
      <c r="K11" s="3">
        <v>0.27939999999999998</v>
      </c>
      <c r="L11" s="3">
        <f t="shared" si="0"/>
        <v>5.1177616276253657</v>
      </c>
      <c r="M11">
        <v>5.1177616276253657</v>
      </c>
      <c r="R11">
        <v>1691.15</v>
      </c>
    </row>
    <row r="12" spans="1:18">
      <c r="A12" s="1">
        <v>7</v>
      </c>
      <c r="B12" s="3">
        <v>6.34</v>
      </c>
      <c r="C12" s="1">
        <v>3.53</v>
      </c>
      <c r="D12" s="1">
        <v>60.01</v>
      </c>
      <c r="E12" s="1">
        <f t="shared" si="1"/>
        <v>1.4997500416597234</v>
      </c>
      <c r="F12" s="1">
        <f t="shared" si="2"/>
        <v>4.2142976170638224</v>
      </c>
      <c r="G12" s="1">
        <f>(F12-F15)</f>
        <v>2.0953611445653446</v>
      </c>
      <c r="H12" s="1">
        <v>1.5949</v>
      </c>
      <c r="I12" s="1">
        <f t="shared" si="3"/>
        <v>1.3137884159291144</v>
      </c>
      <c r="K12" s="1">
        <v>0.29680000000000001</v>
      </c>
      <c r="L12" s="3">
        <f t="shared" si="0"/>
        <v>7.0598421312848538</v>
      </c>
    </row>
    <row r="13" spans="1:18">
      <c r="A13">
        <v>8</v>
      </c>
      <c r="B13" s="3">
        <v>6.34</v>
      </c>
      <c r="C13">
        <v>4.38</v>
      </c>
      <c r="D13">
        <v>46.24</v>
      </c>
      <c r="E13" s="1">
        <f t="shared" si="1"/>
        <v>1.9463667820069204</v>
      </c>
      <c r="F13">
        <f t="shared" si="2"/>
        <v>3.8148788927335637</v>
      </c>
      <c r="G13">
        <f>(F13-F15)</f>
        <v>1.6959424202350859</v>
      </c>
      <c r="H13">
        <v>0.76780000000000004</v>
      </c>
      <c r="I13">
        <f t="shared" si="3"/>
        <v>2.2088335767583822</v>
      </c>
      <c r="J13">
        <v>2208.8335767583822</v>
      </c>
      <c r="K13">
        <v>0.17380000000000001</v>
      </c>
      <c r="L13" s="3">
        <f t="shared" si="0"/>
        <v>9.7580116239072829</v>
      </c>
      <c r="M13">
        <v>9.7580116239072829</v>
      </c>
    </row>
    <row r="14" spans="1:18">
      <c r="A14" s="3">
        <v>9</v>
      </c>
      <c r="B14" s="3">
        <v>6.34</v>
      </c>
      <c r="C14" s="3">
        <v>4.6900000000000004</v>
      </c>
      <c r="D14" s="3">
        <v>49.53</v>
      </c>
      <c r="E14" s="1">
        <f t="shared" si="1"/>
        <v>1.8170805572380375</v>
      </c>
      <c r="F14" s="3">
        <f t="shared" si="2"/>
        <v>2.9981829194427609</v>
      </c>
      <c r="G14" s="3">
        <f>(F14-F15)</f>
        <v>0.87924644694428311</v>
      </c>
      <c r="H14" s="3">
        <v>1.3548</v>
      </c>
      <c r="I14" s="3">
        <f t="shared" si="3"/>
        <v>0.64898615806339177</v>
      </c>
      <c r="J14">
        <v>648.9861580633916</v>
      </c>
      <c r="K14" s="3">
        <v>0.32540000000000002</v>
      </c>
      <c r="L14" s="3">
        <f>+G14/K14</f>
        <v>2.7020480852620867</v>
      </c>
      <c r="M14">
        <v>2.7020480852620867</v>
      </c>
    </row>
    <row r="15" spans="1:18">
      <c r="A15" t="s">
        <v>22</v>
      </c>
      <c r="B15" s="3">
        <v>6.34</v>
      </c>
      <c r="C15">
        <v>5.18</v>
      </c>
      <c r="D15">
        <v>49.27</v>
      </c>
      <c r="E15" s="1">
        <f t="shared" si="1"/>
        <v>1.8266693728435153</v>
      </c>
      <c r="F15">
        <f t="shared" si="2"/>
        <v>2.1189364724984778</v>
      </c>
    </row>
    <row r="16" spans="1:18">
      <c r="J16" s="4">
        <f>AVERAGE(J6:J14)</f>
        <v>1927.8220148099081</v>
      </c>
      <c r="L16" s="4">
        <f t="shared" ref="L16:M16" si="4">AVERAGE(L6:L14)</f>
        <v>8.6508477723305255</v>
      </c>
      <c r="M16" s="4">
        <f t="shared" si="4"/>
        <v>8.1116407552590495</v>
      </c>
    </row>
    <row r="17" spans="1:13">
      <c r="I17" s="4">
        <f>AVERAGE(I6:I14)</f>
        <v>2.0071014198772272</v>
      </c>
      <c r="J17" s="4">
        <f>+STDEV(J6:J14)</f>
        <v>1015.2231842248074</v>
      </c>
      <c r="L17" s="4">
        <f t="shared" ref="L17:M17" si="5">+STDEV(L6:L14)</f>
        <v>3.7647081983857857</v>
      </c>
      <c r="M17" s="4">
        <f t="shared" si="5"/>
        <v>4.3153129788456885</v>
      </c>
    </row>
    <row r="18" spans="1:13">
      <c r="A18" s="4" t="s">
        <v>25</v>
      </c>
      <c r="J18" s="4">
        <f>+J17/2.45</f>
        <v>414.37680988767647</v>
      </c>
      <c r="L18" s="4">
        <f t="shared" ref="L18:M18" si="6">+L17/2.45</f>
        <v>1.5366155911778716</v>
      </c>
      <c r="M18" s="4">
        <f t="shared" si="6"/>
        <v>1.7613522362635463</v>
      </c>
    </row>
    <row r="19" spans="1:13">
      <c r="J19" s="4">
        <f>+(J18/J16)*100</f>
        <v>21.494557417871167</v>
      </c>
      <c r="L19" s="4">
        <f t="shared" ref="L19:M19" si="7">+(L18/L16)*100</f>
        <v>17.762601211093902</v>
      </c>
      <c r="M19" s="4">
        <f t="shared" si="7"/>
        <v>21.713883656911239</v>
      </c>
    </row>
    <row r="20" spans="1:13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1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13" s="1" customFormat="1">
      <c r="A22" s="1">
        <v>1</v>
      </c>
      <c r="B22" s="1">
        <v>6.22</v>
      </c>
      <c r="C22" s="1">
        <v>3.58</v>
      </c>
      <c r="D22" s="1">
        <v>47.08</v>
      </c>
      <c r="E22" s="1">
        <f>(25*3600)/D22/1000</f>
        <v>1.9116397621070518</v>
      </c>
      <c r="F22" s="1">
        <f t="shared" si="2"/>
        <v>5.0467289719626161</v>
      </c>
      <c r="G22" s="1">
        <f>(F22-F31)</f>
        <v>2.9277924994641382</v>
      </c>
      <c r="H22" s="1">
        <v>1.7</v>
      </c>
      <c r="I22" s="1">
        <f>G22/H22</f>
        <v>1.7222308820377283</v>
      </c>
      <c r="J22"/>
      <c r="K22" s="1">
        <v>0.37909999999999999</v>
      </c>
      <c r="L22" s="3">
        <f t="shared" ref="L22:L30" si="8">+G22/K22</f>
        <v>7.7230084396310694</v>
      </c>
    </row>
    <row r="23" spans="1:13">
      <c r="A23">
        <v>2</v>
      </c>
      <c r="B23" s="3">
        <v>6.22</v>
      </c>
      <c r="C23" s="3">
        <v>3.79</v>
      </c>
      <c r="D23">
        <v>48.28</v>
      </c>
      <c r="E23" s="1">
        <f t="shared" ref="E23:E31" si="9">(25*3600)/D23/1000</f>
        <v>1.864125932062966</v>
      </c>
      <c r="F23">
        <f t="shared" ref="F23:F31" si="10">(B23-C23)*E23</f>
        <v>4.5298260149130067</v>
      </c>
      <c r="G23">
        <f>(F23-F31)</f>
        <v>2.4108895424145289</v>
      </c>
      <c r="H23">
        <v>0.87609999999999999</v>
      </c>
      <c r="I23">
        <f t="shared" ref="I23:I30" si="11">G23/H23</f>
        <v>2.7518428745742827</v>
      </c>
      <c r="J23">
        <v>2751.8428745742831</v>
      </c>
      <c r="K23">
        <v>0.20730000000000001</v>
      </c>
      <c r="L23" s="3">
        <f t="shared" si="8"/>
        <v>11.629954377301152</v>
      </c>
      <c r="M23">
        <v>11.629954377301152</v>
      </c>
    </row>
    <row r="24" spans="1:13" s="1" customFormat="1">
      <c r="A24" s="1">
        <v>3</v>
      </c>
      <c r="B24" s="1">
        <v>6.22</v>
      </c>
      <c r="C24" s="1">
        <v>3.89</v>
      </c>
      <c r="D24" s="1">
        <v>46.41</v>
      </c>
      <c r="E24" s="1">
        <f t="shared" si="9"/>
        <v>1.9392372333548806</v>
      </c>
      <c r="F24" s="1">
        <f t="shared" si="10"/>
        <v>4.5184227537168713</v>
      </c>
      <c r="G24" s="1">
        <f>(F24-F31)</f>
        <v>2.3994862812183935</v>
      </c>
      <c r="H24" s="1">
        <v>1.081</v>
      </c>
      <c r="I24" s="1">
        <f t="shared" si="11"/>
        <v>2.219691286973537</v>
      </c>
      <c r="J24"/>
      <c r="K24" s="1">
        <v>0.26250000000000001</v>
      </c>
      <c r="L24" s="3">
        <f t="shared" si="8"/>
        <v>9.1409001189272132</v>
      </c>
    </row>
    <row r="25" spans="1:13">
      <c r="A25">
        <v>4</v>
      </c>
      <c r="B25" s="3">
        <v>6.22</v>
      </c>
      <c r="C25" s="3">
        <v>3.8</v>
      </c>
      <c r="D25">
        <v>47.63</v>
      </c>
      <c r="E25" s="1">
        <f t="shared" si="9"/>
        <v>1.8895653999580095</v>
      </c>
      <c r="F25">
        <f t="shared" si="10"/>
        <v>4.5727482678983833</v>
      </c>
      <c r="G25">
        <f>(F25-F31)</f>
        <v>2.4538117953999055</v>
      </c>
      <c r="H25">
        <v>1.2705</v>
      </c>
      <c r="I25">
        <f t="shared" si="11"/>
        <v>1.9313748881541957</v>
      </c>
      <c r="J25">
        <v>1931.3748881541949</v>
      </c>
      <c r="K25">
        <v>0.307</v>
      </c>
      <c r="L25" s="3">
        <f t="shared" si="8"/>
        <v>7.9928722977195621</v>
      </c>
      <c r="M25">
        <v>7.9928722977195621</v>
      </c>
    </row>
    <row r="26" spans="1:13">
      <c r="A26">
        <v>5</v>
      </c>
      <c r="B26" s="3">
        <v>6.22</v>
      </c>
      <c r="C26" s="3">
        <v>3.88</v>
      </c>
      <c r="D26">
        <v>48.47</v>
      </c>
      <c r="E26" s="1">
        <f t="shared" si="9"/>
        <v>1.8568186507117805</v>
      </c>
      <c r="F26">
        <f t="shared" si="10"/>
        <v>4.3449556426655658</v>
      </c>
      <c r="G26">
        <f>(F26-F31)</f>
        <v>2.2260191701670879</v>
      </c>
      <c r="H26">
        <v>1.4811000000000001</v>
      </c>
      <c r="I26">
        <f t="shared" si="11"/>
        <v>1.502949949474774</v>
      </c>
      <c r="J26">
        <v>1502.9499494747743</v>
      </c>
      <c r="K26">
        <v>0.38040000000000002</v>
      </c>
      <c r="L26" s="3">
        <f t="shared" si="8"/>
        <v>5.8517854105338794</v>
      </c>
      <c r="M26">
        <v>5.8517854105338794</v>
      </c>
    </row>
    <row r="27" spans="1:13">
      <c r="A27" s="3">
        <v>6</v>
      </c>
      <c r="B27" s="3">
        <v>6.22</v>
      </c>
      <c r="C27" s="3">
        <v>4.68</v>
      </c>
      <c r="D27" s="3">
        <v>49.96</v>
      </c>
      <c r="E27" s="1">
        <f t="shared" si="9"/>
        <v>1.8014411529223378</v>
      </c>
      <c r="F27">
        <f t="shared" si="10"/>
        <v>2.7742193755004001</v>
      </c>
      <c r="G27" s="3">
        <f>(F27-F31)</f>
        <v>0.65528290300192227</v>
      </c>
      <c r="H27" s="3">
        <v>1.2273000000000001</v>
      </c>
      <c r="I27" s="3">
        <f t="shared" si="11"/>
        <v>0.5339223523196629</v>
      </c>
      <c r="J27">
        <v>533.92235231966265</v>
      </c>
      <c r="K27" s="3">
        <v>0.27939999999999998</v>
      </c>
      <c r="L27" s="3">
        <f t="shared" si="8"/>
        <v>2.3453217716604233</v>
      </c>
      <c r="M27" s="3">
        <v>2.3453217716604233</v>
      </c>
    </row>
    <row r="28" spans="1:13" s="1" customFormat="1">
      <c r="A28" s="1">
        <v>7</v>
      </c>
      <c r="B28" s="1">
        <v>6.22</v>
      </c>
      <c r="C28" s="1">
        <v>3.58</v>
      </c>
      <c r="D28" s="1">
        <v>60.01</v>
      </c>
      <c r="E28" s="1">
        <f t="shared" si="9"/>
        <v>1.4997500416597234</v>
      </c>
      <c r="F28" s="1">
        <f t="shared" si="10"/>
        <v>3.9593401099816692</v>
      </c>
      <c r="G28" s="1">
        <f>(F28-F31)</f>
        <v>1.8404036374831914</v>
      </c>
      <c r="H28" s="1">
        <v>1.5949</v>
      </c>
      <c r="I28" s="1">
        <f t="shared" si="11"/>
        <v>1.1539304266619796</v>
      </c>
      <c r="J28"/>
      <c r="K28" s="1">
        <v>0.29680000000000001</v>
      </c>
      <c r="L28" s="3">
        <f t="shared" si="8"/>
        <v>6.200820881008057</v>
      </c>
    </row>
    <row r="29" spans="1:13">
      <c r="A29">
        <v>8</v>
      </c>
      <c r="B29" s="3">
        <v>6.22</v>
      </c>
      <c r="C29" s="3">
        <v>4.3099999999999996</v>
      </c>
      <c r="D29">
        <v>46.24</v>
      </c>
      <c r="E29" s="1">
        <f t="shared" si="9"/>
        <v>1.9463667820069204</v>
      </c>
      <c r="F29">
        <f t="shared" si="10"/>
        <v>3.7175605536332181</v>
      </c>
      <c r="G29">
        <f>(F29-F31)</f>
        <v>1.5986240811347403</v>
      </c>
      <c r="H29">
        <v>0.76780000000000004</v>
      </c>
      <c r="I29">
        <f t="shared" si="11"/>
        <v>2.0820839816810892</v>
      </c>
      <c r="J29">
        <v>2082.083981681089</v>
      </c>
      <c r="K29">
        <v>0.17380000000000001</v>
      </c>
      <c r="L29" s="3">
        <f t="shared" si="8"/>
        <v>9.1980672102113932</v>
      </c>
      <c r="M29" s="3">
        <v>9.1980672102113932</v>
      </c>
    </row>
    <row r="30" spans="1:13">
      <c r="A30" s="3">
        <v>9</v>
      </c>
      <c r="B30" s="3">
        <v>6.22</v>
      </c>
      <c r="C30" s="3">
        <v>4.55</v>
      </c>
      <c r="D30" s="3">
        <v>49.53</v>
      </c>
      <c r="E30" s="1">
        <f t="shared" si="9"/>
        <v>1.8170805572380375</v>
      </c>
      <c r="F30">
        <f t="shared" si="10"/>
        <v>3.0345245305875226</v>
      </c>
      <c r="G30" s="3">
        <f>(F30-F31)</f>
        <v>0.91558805808904475</v>
      </c>
      <c r="H30" s="3">
        <v>1.3548</v>
      </c>
      <c r="I30" s="3">
        <f t="shared" si="11"/>
        <v>0.6758104946036646</v>
      </c>
      <c r="J30">
        <v>675.81049460366432</v>
      </c>
      <c r="K30" s="3">
        <v>0.32540000000000002</v>
      </c>
      <c r="L30" s="3">
        <f t="shared" si="8"/>
        <v>2.8137309713861236</v>
      </c>
      <c r="M30" s="3">
        <v>2.8137309713861236</v>
      </c>
    </row>
    <row r="31" spans="1:13">
      <c r="A31" t="s">
        <v>22</v>
      </c>
      <c r="B31" s="3">
        <v>6.22</v>
      </c>
      <c r="C31">
        <v>5.0599999999999996</v>
      </c>
      <c r="D31">
        <v>49.27</v>
      </c>
      <c r="E31" s="1">
        <f t="shared" si="9"/>
        <v>1.8266693728435153</v>
      </c>
      <c r="F31">
        <f t="shared" si="10"/>
        <v>2.1189364724984778</v>
      </c>
    </row>
    <row r="32" spans="1:13">
      <c r="J32" s="4">
        <f>AVERAGE(J22:J30)</f>
        <v>1579.6640901346111</v>
      </c>
      <c r="L32" s="4">
        <f t="shared" ref="L32:M32" si="12">AVERAGE(L22:L30)</f>
        <v>6.9884957198198743</v>
      </c>
      <c r="M32" s="4">
        <f t="shared" si="12"/>
        <v>6.6386220064687551</v>
      </c>
    </row>
    <row r="33" spans="1:13">
      <c r="I33" s="4">
        <f>AVERAGE(I22:I30)</f>
        <v>1.6193152373867683</v>
      </c>
      <c r="J33" s="4">
        <f>+STDEV(J22:J30)</f>
        <v>856.33422205296051</v>
      </c>
      <c r="L33" s="4">
        <f t="shared" ref="L33:M33" si="13">+STDEV(L22:L30)</f>
        <v>3.031227836618346</v>
      </c>
      <c r="M33" s="4">
        <f t="shared" si="13"/>
        <v>3.6600405080708245</v>
      </c>
    </row>
    <row r="34" spans="1:13">
      <c r="A34" s="4" t="s">
        <v>27</v>
      </c>
      <c r="J34" s="4">
        <f>+J33/2.45</f>
        <v>349.52417226651448</v>
      </c>
      <c r="L34" s="4">
        <f t="shared" ref="L34:M34" si="14">+L33/2.45</f>
        <v>1.2372358516809574</v>
      </c>
      <c r="M34" s="4">
        <f t="shared" si="14"/>
        <v>1.4938940849268669</v>
      </c>
    </row>
    <row r="35" spans="1:13">
      <c r="J35" s="4">
        <f>+(J34/J32)*100</f>
        <v>22.126487172138589</v>
      </c>
      <c r="L35" s="4">
        <f t="shared" ref="L35:M35" si="15">+(L34/L32)*100</f>
        <v>17.70389367445798</v>
      </c>
      <c r="M35" s="4">
        <f t="shared" si="15"/>
        <v>22.503074937407163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 s="1" customFormat="1">
      <c r="A38" s="1">
        <v>1</v>
      </c>
      <c r="B38" s="1">
        <v>6.29</v>
      </c>
      <c r="C38" s="13">
        <v>3.57</v>
      </c>
      <c r="D38" s="1">
        <v>47.08</v>
      </c>
      <c r="E38" s="1">
        <f>(25*3600)/D38/1000</f>
        <v>1.9116397621070518</v>
      </c>
      <c r="F38" s="1">
        <f>(B38-C38)*E38</f>
        <v>5.1996601529311812</v>
      </c>
      <c r="G38" s="1">
        <f>(F38-F47)</f>
        <v>2.879790049419916</v>
      </c>
      <c r="H38" s="1">
        <v>1.7</v>
      </c>
      <c r="I38" s="1">
        <f>G38/H38</f>
        <v>1.6939941467175976</v>
      </c>
      <c r="J38"/>
      <c r="K38" s="1">
        <v>0.37909999999999999</v>
      </c>
      <c r="L38" s="3">
        <f t="shared" ref="L38:L46" si="16">+G38/K38</f>
        <v>7.5963863081506622</v>
      </c>
      <c r="M38"/>
    </row>
    <row r="39" spans="1:13">
      <c r="A39">
        <v>2</v>
      </c>
      <c r="B39" s="3">
        <v>6.29</v>
      </c>
      <c r="C39" s="14">
        <v>3.28</v>
      </c>
      <c r="D39">
        <v>48.28</v>
      </c>
      <c r="E39" s="1">
        <f t="shared" ref="E39:E47" si="17">(25*3600)/D39/1000</f>
        <v>1.864125932062966</v>
      </c>
      <c r="F39">
        <f t="shared" ref="F39:F47" si="18">(B39-C39)*E39</f>
        <v>5.6110190555095283</v>
      </c>
      <c r="G39">
        <f>(F39-F47)</f>
        <v>3.2911489519982631</v>
      </c>
      <c r="H39">
        <v>0.87609999999999999</v>
      </c>
      <c r="I39">
        <f t="shared" ref="I39:I46" si="19">G39/H39</f>
        <v>3.7565905170622798</v>
      </c>
      <c r="J39">
        <v>3202.5192083980182</v>
      </c>
      <c r="K39">
        <v>0.20730000000000001</v>
      </c>
      <c r="L39" s="3">
        <f t="shared" si="16"/>
        <v>15.876261225268996</v>
      </c>
      <c r="M39">
        <v>15.876261225268996</v>
      </c>
    </row>
    <row r="40" spans="1:13" s="1" customFormat="1">
      <c r="A40" s="1">
        <v>3</v>
      </c>
      <c r="B40" s="1">
        <v>6.29</v>
      </c>
      <c r="C40" s="13">
        <v>3.86</v>
      </c>
      <c r="D40" s="1">
        <v>46.41</v>
      </c>
      <c r="E40" s="1">
        <f t="shared" si="17"/>
        <v>1.9392372333548806</v>
      </c>
      <c r="F40" s="1">
        <f t="shared" si="18"/>
        <v>4.7123464770523604</v>
      </c>
      <c r="G40" s="1">
        <f>(F40-F47)</f>
        <v>2.3924763735410952</v>
      </c>
      <c r="H40" s="1">
        <v>1.081</v>
      </c>
      <c r="I40" s="1">
        <f t="shared" si="19"/>
        <v>2.213206636023215</v>
      </c>
      <c r="J40"/>
      <c r="K40" s="1">
        <v>0.26250000000000001</v>
      </c>
      <c r="L40" s="3">
        <f t="shared" si="16"/>
        <v>9.1141957087279817</v>
      </c>
    </row>
    <row r="41" spans="1:13">
      <c r="A41">
        <v>4</v>
      </c>
      <c r="B41" s="3">
        <v>6.29</v>
      </c>
      <c r="C41" s="14">
        <v>3.57</v>
      </c>
      <c r="D41">
        <v>47.63</v>
      </c>
      <c r="E41" s="1">
        <f t="shared" si="17"/>
        <v>1.8895653999580095</v>
      </c>
      <c r="F41">
        <f t="shared" si="18"/>
        <v>5.1396178878857866</v>
      </c>
      <c r="G41">
        <f>(F41-F47)</f>
        <v>2.8197477843745213</v>
      </c>
      <c r="H41">
        <v>1.2705</v>
      </c>
      <c r="I41">
        <f t="shared" si="19"/>
        <v>2.2194000664104854</v>
      </c>
      <c r="J41">
        <v>1935.8303328140187</v>
      </c>
      <c r="K41">
        <v>0.307</v>
      </c>
      <c r="L41" s="3">
        <f t="shared" si="16"/>
        <v>9.1848462031743363</v>
      </c>
      <c r="M41" s="3">
        <v>9.1848462031743363</v>
      </c>
    </row>
    <row r="42" spans="1:13">
      <c r="A42">
        <v>5</v>
      </c>
      <c r="B42" s="3">
        <v>6.29</v>
      </c>
      <c r="C42" s="14">
        <v>3.97</v>
      </c>
      <c r="D42">
        <v>48.47</v>
      </c>
      <c r="E42" s="1">
        <f t="shared" si="17"/>
        <v>1.8568186507117805</v>
      </c>
      <c r="F42">
        <f t="shared" si="18"/>
        <v>4.3078192696513309</v>
      </c>
      <c r="G42">
        <f>(F42-F47)</f>
        <v>1.9879491661400657</v>
      </c>
      <c r="H42">
        <v>1.4811000000000001</v>
      </c>
      <c r="I42">
        <f t="shared" si="19"/>
        <v>1.3422113065559824</v>
      </c>
      <c r="J42">
        <v>1517.318743962157</v>
      </c>
      <c r="K42">
        <v>0.38040000000000002</v>
      </c>
      <c r="L42" s="3">
        <f t="shared" si="16"/>
        <v>5.2259441801789315</v>
      </c>
      <c r="M42">
        <v>5.2259441801789315</v>
      </c>
    </row>
    <row r="43" spans="1:13">
      <c r="A43" s="3">
        <v>6</v>
      </c>
      <c r="B43" s="3">
        <v>6.29</v>
      </c>
      <c r="C43" s="14">
        <v>3.96</v>
      </c>
      <c r="D43" s="3">
        <v>49.96</v>
      </c>
      <c r="E43" s="1">
        <f t="shared" si="17"/>
        <v>1.8014411529223378</v>
      </c>
      <c r="F43" s="3">
        <f t="shared" si="18"/>
        <v>4.1973578863090468</v>
      </c>
      <c r="G43" s="3">
        <f>(F43-F47)</f>
        <v>1.8774877827977816</v>
      </c>
      <c r="H43" s="3">
        <v>1.2273000000000001</v>
      </c>
      <c r="I43" s="3">
        <f t="shared" si="19"/>
        <v>1.5297708651493371</v>
      </c>
      <c r="J43">
        <v>1119.1956525527191</v>
      </c>
      <c r="K43" s="3">
        <v>0.27939999999999998</v>
      </c>
      <c r="L43" s="3">
        <f t="shared" si="16"/>
        <v>6.7197128947665776</v>
      </c>
      <c r="M43" s="3">
        <v>6.7197128947665776</v>
      </c>
    </row>
    <row r="44" spans="1:13">
      <c r="A44" s="1">
        <v>7</v>
      </c>
      <c r="B44" s="1">
        <v>6.29</v>
      </c>
      <c r="C44" s="13">
        <v>3.61</v>
      </c>
      <c r="D44" s="1">
        <v>60.01</v>
      </c>
      <c r="E44" s="1">
        <f t="shared" si="17"/>
        <v>1.4997500416597234</v>
      </c>
      <c r="F44" s="1">
        <f t="shared" si="18"/>
        <v>4.0193301116480589</v>
      </c>
      <c r="G44" s="1">
        <f>(F44-F47)</f>
        <v>1.6994600081367937</v>
      </c>
      <c r="H44" s="1">
        <v>1.5949</v>
      </c>
      <c r="I44" s="1">
        <f t="shared" si="19"/>
        <v>1.0655589743161287</v>
      </c>
      <c r="K44" s="1">
        <v>0.29680000000000001</v>
      </c>
      <c r="L44" s="3">
        <f t="shared" si="16"/>
        <v>5.7259434236414881</v>
      </c>
      <c r="M44" s="3"/>
    </row>
    <row r="45" spans="1:13">
      <c r="A45">
        <v>8</v>
      </c>
      <c r="B45" s="3">
        <v>6.29</v>
      </c>
      <c r="C45" s="14">
        <v>4.3499999999999996</v>
      </c>
      <c r="D45">
        <v>46.24</v>
      </c>
      <c r="E45" s="1">
        <f t="shared" si="17"/>
        <v>1.9463667820069204</v>
      </c>
      <c r="F45">
        <f t="shared" si="18"/>
        <v>3.7759515570934261</v>
      </c>
      <c r="G45">
        <f>(F45-F47)</f>
        <v>1.4560814535821609</v>
      </c>
      <c r="H45">
        <v>0.76780000000000004</v>
      </c>
      <c r="I45">
        <f t="shared" si="19"/>
        <v>1.8964332555120615</v>
      </c>
      <c r="J45">
        <v>1715.8658904120991</v>
      </c>
      <c r="K45">
        <v>0.17380000000000001</v>
      </c>
      <c r="L45" s="3">
        <f t="shared" si="16"/>
        <v>8.3779140021988532</v>
      </c>
      <c r="M45" s="3">
        <v>8.3779140021988532</v>
      </c>
    </row>
    <row r="46" spans="1:13">
      <c r="A46" s="3">
        <v>9</v>
      </c>
      <c r="B46" s="3">
        <v>6.29</v>
      </c>
      <c r="C46" s="14">
        <v>4.51</v>
      </c>
      <c r="D46" s="3">
        <v>49.53</v>
      </c>
      <c r="E46" s="1">
        <f t="shared" si="17"/>
        <v>1.8170805572380375</v>
      </c>
      <c r="F46" s="3">
        <f t="shared" si="18"/>
        <v>3.2344033918837072</v>
      </c>
      <c r="G46" s="3">
        <f>(F46-F47)</f>
        <v>0.91453328837244197</v>
      </c>
      <c r="H46" s="3">
        <v>1.3548</v>
      </c>
      <c r="I46" s="3">
        <f t="shared" si="19"/>
        <v>0.6750319518544744</v>
      </c>
      <c r="J46">
        <v>380.10580313860646</v>
      </c>
      <c r="K46" s="3">
        <v>0.32540000000000002</v>
      </c>
      <c r="L46" s="3">
        <f t="shared" si="16"/>
        <v>2.810489515588328</v>
      </c>
      <c r="M46" s="3">
        <v>2.810489515588328</v>
      </c>
    </row>
    <row r="47" spans="1:13">
      <c r="A47" t="s">
        <v>22</v>
      </c>
      <c r="B47" s="3">
        <v>6.29</v>
      </c>
      <c r="C47" s="14">
        <v>5.0199999999999996</v>
      </c>
      <c r="D47">
        <v>49.27</v>
      </c>
      <c r="E47" s="1">
        <f t="shared" si="17"/>
        <v>1.8266693728435153</v>
      </c>
      <c r="F47">
        <f t="shared" si="18"/>
        <v>2.3198701035112652</v>
      </c>
    </row>
    <row r="48" spans="1:13">
      <c r="J48" s="4">
        <f>AVERAGE(J38:J46)</f>
        <v>1645.1392718796033</v>
      </c>
      <c r="L48" s="4">
        <f t="shared" ref="L48:M48" si="20">AVERAGE(L38:L46)</f>
        <v>7.8479659401884625</v>
      </c>
      <c r="M48" s="4">
        <f t="shared" si="20"/>
        <v>8.0325280035293378</v>
      </c>
    </row>
    <row r="49" spans="1:13">
      <c r="I49" s="4">
        <f>AVERAGE(I38:I46)</f>
        <v>1.8213553021779514</v>
      </c>
      <c r="J49" s="4">
        <f>+STDEV(J38:J46)</f>
        <v>938.9568966943001</v>
      </c>
      <c r="L49" s="4">
        <f t="shared" ref="L49:M49" si="21">+STDEV(L38:L46)</f>
        <v>3.6437506508066266</v>
      </c>
      <c r="M49" s="4">
        <f t="shared" si="21"/>
        <v>4.4685872893333425</v>
      </c>
    </row>
    <row r="50" spans="1:13">
      <c r="A50" s="4" t="s">
        <v>28</v>
      </c>
      <c r="J50" s="4">
        <f>+J49/2.45</f>
        <v>383.24771293644898</v>
      </c>
      <c r="L50" s="4">
        <f t="shared" ref="L50:M50" si="22">+L49/2.45</f>
        <v>1.4872451635945414</v>
      </c>
      <c r="M50" s="4">
        <f t="shared" si="22"/>
        <v>1.8239131793197314</v>
      </c>
    </row>
    <row r="51" spans="1:13">
      <c r="J51" s="4">
        <f>+(J50/J48)*100</f>
        <v>23.295761002567346</v>
      </c>
      <c r="L51" s="4">
        <f t="shared" ref="L51:M51" si="23">+(L50/L48)*100</f>
        <v>18.950708692280926</v>
      </c>
      <c r="M51" s="4">
        <f t="shared" si="23"/>
        <v>22.706589737606134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 s="1" customFormat="1">
      <c r="A54" s="1">
        <v>1</v>
      </c>
      <c r="B54" s="1">
        <v>6.18</v>
      </c>
      <c r="C54" s="1">
        <v>3.51</v>
      </c>
      <c r="D54" s="1">
        <v>47.08</v>
      </c>
      <c r="E54" s="1">
        <f>(25*3600)/D54/1000</f>
        <v>1.9116397621070518</v>
      </c>
      <c r="F54" s="1">
        <f>(B54-C54)*E54</f>
        <v>5.104078164825828</v>
      </c>
      <c r="G54" s="1">
        <f>(F54-F63)</f>
        <v>2.9851416923273502</v>
      </c>
      <c r="H54" s="1">
        <v>1.7</v>
      </c>
      <c r="I54" s="1">
        <f>G54/H54</f>
        <v>1.7559657013690295</v>
      </c>
      <c r="J54"/>
      <c r="K54" s="1">
        <v>0.37909999999999999</v>
      </c>
      <c r="L54" s="3">
        <f t="shared" ref="L54:L62" si="24">+G54/K54</f>
        <v>7.8742856563633614</v>
      </c>
      <c r="M54"/>
    </row>
    <row r="55" spans="1:13">
      <c r="A55">
        <v>2</v>
      </c>
      <c r="B55" s="3">
        <v>6.18</v>
      </c>
      <c r="C55">
        <v>3.4</v>
      </c>
      <c r="D55">
        <v>48.28</v>
      </c>
      <c r="E55" s="1">
        <f t="shared" ref="E55:E63" si="25">(25*3600)/D55/1000</f>
        <v>1.864125932062966</v>
      </c>
      <c r="F55">
        <f t="shared" ref="F55:F63" si="26">(B55-C55)*E55</f>
        <v>5.1822700911350452</v>
      </c>
      <c r="G55">
        <f>(F55-F63)</f>
        <v>3.0633336186365674</v>
      </c>
      <c r="H55">
        <v>0.87609999999999999</v>
      </c>
      <c r="I55">
        <f t="shared" ref="I55:I62" si="27">G55/H55</f>
        <v>3.4965570353116853</v>
      </c>
      <c r="J55">
        <v>3202.5192083980182</v>
      </c>
      <c r="K55">
        <v>0.20730000000000001</v>
      </c>
      <c r="L55" s="3">
        <f t="shared" si="24"/>
        <v>14.777296761392027</v>
      </c>
      <c r="M55">
        <v>14.777296761392027</v>
      </c>
    </row>
    <row r="56" spans="1:13" s="1" customFormat="1">
      <c r="A56" s="1">
        <v>3</v>
      </c>
      <c r="B56" s="1">
        <v>6.18</v>
      </c>
      <c r="C56" s="1">
        <v>3.63</v>
      </c>
      <c r="D56" s="1">
        <v>46.41</v>
      </c>
      <c r="E56" s="1">
        <f t="shared" si="25"/>
        <v>1.9392372333548806</v>
      </c>
      <c r="F56" s="1">
        <f t="shared" si="26"/>
        <v>4.9450549450549453</v>
      </c>
      <c r="G56" s="1">
        <f>(F56-F63)</f>
        <v>2.8261184725564674</v>
      </c>
      <c r="H56" s="1">
        <v>1.081</v>
      </c>
      <c r="I56" s="1">
        <f t="shared" si="27"/>
        <v>2.6143556637895169</v>
      </c>
      <c r="J56"/>
      <c r="K56" s="1">
        <v>0.26250000000000001</v>
      </c>
      <c r="L56" s="3">
        <f t="shared" si="24"/>
        <v>10.766165609738923</v>
      </c>
    </row>
    <row r="57" spans="1:13">
      <c r="A57">
        <v>4</v>
      </c>
      <c r="B57" s="3">
        <v>6.18</v>
      </c>
      <c r="C57">
        <v>3.74</v>
      </c>
      <c r="D57">
        <v>47.63</v>
      </c>
      <c r="E57" s="1">
        <f t="shared" si="25"/>
        <v>1.8895653999580095</v>
      </c>
      <c r="F57">
        <f t="shared" si="26"/>
        <v>4.6105395758975423</v>
      </c>
      <c r="G57">
        <f>(F57-F63)</f>
        <v>2.4916031033990644</v>
      </c>
      <c r="H57">
        <v>1.2705</v>
      </c>
      <c r="I57">
        <f t="shared" si="27"/>
        <v>1.961120112868213</v>
      </c>
      <c r="J57">
        <v>1935.8303328140187</v>
      </c>
      <c r="K57">
        <v>0.307</v>
      </c>
      <c r="L57" s="3">
        <f t="shared" si="24"/>
        <v>8.1159710208438582</v>
      </c>
      <c r="M57" s="3">
        <v>8.1159710208438582</v>
      </c>
    </row>
    <row r="58" spans="1:13">
      <c r="A58">
        <v>5</v>
      </c>
      <c r="B58" s="3">
        <v>6.18</v>
      </c>
      <c r="C58">
        <v>3.7</v>
      </c>
      <c r="D58">
        <v>48.47</v>
      </c>
      <c r="E58" s="1">
        <f t="shared" si="25"/>
        <v>1.8568186507117805</v>
      </c>
      <c r="F58">
        <f t="shared" si="26"/>
        <v>4.6049102537652145</v>
      </c>
      <c r="G58">
        <f>(F58-F63)</f>
        <v>2.4859737812667366</v>
      </c>
      <c r="H58">
        <v>1.4811000000000001</v>
      </c>
      <c r="I58">
        <f t="shared" si="27"/>
        <v>1.6784645069655908</v>
      </c>
      <c r="J58">
        <v>1517.318743962157</v>
      </c>
      <c r="K58">
        <v>0.38040000000000002</v>
      </c>
      <c r="L58" s="3">
        <f t="shared" si="24"/>
        <v>6.5351571536980453</v>
      </c>
      <c r="M58">
        <v>6.5351571536980453</v>
      </c>
    </row>
    <row r="59" spans="1:13">
      <c r="A59" s="3">
        <v>6</v>
      </c>
      <c r="B59" s="3">
        <v>6.18</v>
      </c>
      <c r="C59" s="3">
        <v>4.2300000000000004</v>
      </c>
      <c r="D59" s="3">
        <v>49.96</v>
      </c>
      <c r="E59" s="1">
        <f t="shared" si="25"/>
        <v>1.8014411529223378</v>
      </c>
      <c r="F59" s="3">
        <f t="shared" si="26"/>
        <v>3.5128102481985573</v>
      </c>
      <c r="G59" s="3">
        <f>(F59-F63)</f>
        <v>1.3938737757000794</v>
      </c>
      <c r="H59" s="3">
        <v>1.2273000000000001</v>
      </c>
      <c r="I59" s="3">
        <f t="shared" si="27"/>
        <v>1.1357237641164177</v>
      </c>
      <c r="J59">
        <v>1119.1956525527191</v>
      </c>
      <c r="K59" s="3">
        <v>0.27939999999999998</v>
      </c>
      <c r="L59" s="3">
        <f t="shared" si="24"/>
        <v>4.9888109366502489</v>
      </c>
      <c r="M59" s="3">
        <v>4.9888109366502489</v>
      </c>
    </row>
    <row r="60" spans="1:13">
      <c r="A60" s="1">
        <v>7</v>
      </c>
      <c r="B60" s="1">
        <v>6.18</v>
      </c>
      <c r="C60" s="1">
        <v>3.75</v>
      </c>
      <c r="D60" s="1">
        <v>60.01</v>
      </c>
      <c r="E60" s="1">
        <f t="shared" si="25"/>
        <v>1.4997500416597234</v>
      </c>
      <c r="F60" s="1">
        <f t="shared" si="26"/>
        <v>3.6443926012331271</v>
      </c>
      <c r="G60" s="1">
        <f>(F60-F63)</f>
        <v>1.5254561287346493</v>
      </c>
      <c r="H60" s="1">
        <v>1.5949</v>
      </c>
      <c r="I60" s="1">
        <f t="shared" si="27"/>
        <v>0.95645879286140156</v>
      </c>
      <c r="K60" s="1">
        <v>0.29680000000000001</v>
      </c>
      <c r="L60" s="3">
        <f t="shared" si="24"/>
        <v>5.1396769836073091</v>
      </c>
      <c r="M60" s="1"/>
    </row>
    <row r="61" spans="1:13">
      <c r="A61">
        <v>8</v>
      </c>
      <c r="B61" s="3">
        <v>6.18</v>
      </c>
      <c r="C61">
        <v>4.1500000000000004</v>
      </c>
      <c r="D61">
        <v>46.24</v>
      </c>
      <c r="E61" s="1">
        <f t="shared" si="25"/>
        <v>1.9463667820069204</v>
      </c>
      <c r="F61">
        <f t="shared" si="26"/>
        <v>3.9511245674740469</v>
      </c>
      <c r="G61">
        <f>(F61-F63)</f>
        <v>1.8321880949755691</v>
      </c>
      <c r="H61">
        <v>0.76780000000000004</v>
      </c>
      <c r="I61">
        <f t="shared" si="27"/>
        <v>2.3862830098665917</v>
      </c>
      <c r="J61">
        <v>1715.8658904120991</v>
      </c>
      <c r="K61">
        <v>0.17380000000000001</v>
      </c>
      <c r="L61" s="3">
        <f t="shared" si="24"/>
        <v>10.541933803081525</v>
      </c>
      <c r="M61" s="3">
        <v>10.541933803081525</v>
      </c>
    </row>
    <row r="62" spans="1:13">
      <c r="A62" s="3">
        <v>9</v>
      </c>
      <c r="B62" s="3">
        <v>6.18</v>
      </c>
      <c r="C62" s="3">
        <v>4.5999999999999996</v>
      </c>
      <c r="D62" s="3">
        <v>49.53</v>
      </c>
      <c r="E62" s="1">
        <f t="shared" si="25"/>
        <v>1.8170805572380375</v>
      </c>
      <c r="F62" s="3">
        <f t="shared" si="26"/>
        <v>2.8709872804360996</v>
      </c>
      <c r="G62" s="3">
        <f>(F62-F63)</f>
        <v>0.7520508079376218</v>
      </c>
      <c r="H62" s="3">
        <v>1.3548</v>
      </c>
      <c r="I62" s="3">
        <f t="shared" si="27"/>
        <v>0.55510098017244003</v>
      </c>
      <c r="J62">
        <v>380.10580313860646</v>
      </c>
      <c r="K62" s="3">
        <v>0.32540000000000002</v>
      </c>
      <c r="L62" s="3">
        <f t="shared" si="24"/>
        <v>2.3111579838279708</v>
      </c>
      <c r="M62" s="3">
        <v>2.3111579838279708</v>
      </c>
    </row>
    <row r="63" spans="1:13">
      <c r="A63" t="s">
        <v>22</v>
      </c>
      <c r="B63" s="3">
        <v>6.18</v>
      </c>
      <c r="C63">
        <v>5.0199999999999996</v>
      </c>
      <c r="D63">
        <v>49.27</v>
      </c>
      <c r="E63" s="1">
        <f t="shared" si="25"/>
        <v>1.8266693728435153</v>
      </c>
      <c r="F63">
        <f t="shared" si="26"/>
        <v>2.1189364724984778</v>
      </c>
    </row>
    <row r="64" spans="1:13">
      <c r="I64" s="4">
        <f>AVERAGE(I54:I62)</f>
        <v>1.8377810630356539</v>
      </c>
      <c r="J64" s="4">
        <f>AVERAGE(J54:J62)</f>
        <v>1645.1392718796033</v>
      </c>
      <c r="L64" s="4">
        <f t="shared" ref="L64:M64" si="28">AVERAGE(L54:L62)</f>
        <v>7.894495101022585</v>
      </c>
      <c r="M64" s="4">
        <f t="shared" si="28"/>
        <v>7.8783879432489456</v>
      </c>
    </row>
    <row r="65" spans="1:13">
      <c r="J65" s="4">
        <f>+STDEV(J54:J62)</f>
        <v>938.9568966943001</v>
      </c>
      <c r="L65" s="4">
        <f t="shared" ref="L65:M65" si="29">+STDEV(L54:L62)</f>
        <v>3.7371666780278305</v>
      </c>
      <c r="M65" s="4">
        <f t="shared" si="29"/>
        <v>4.3793570030171995</v>
      </c>
    </row>
    <row r="66" spans="1:13">
      <c r="A66" s="4" t="s">
        <v>29</v>
      </c>
      <c r="J66" s="4">
        <f>+J65/2.45</f>
        <v>383.24771293644898</v>
      </c>
      <c r="L66" s="4">
        <f t="shared" ref="L66:M66" si="30">+L65/2.45</f>
        <v>1.5253741542970736</v>
      </c>
      <c r="M66" s="4">
        <f t="shared" si="30"/>
        <v>1.7874926542927343</v>
      </c>
    </row>
    <row r="67" spans="1:13">
      <c r="J67" s="4">
        <f>+(J66/J64)*100</f>
        <v>23.295761002567346</v>
      </c>
      <c r="L67" s="4">
        <f t="shared" ref="L67:M67" si="31">+(L66/L64)*100</f>
        <v>19.321997604374847</v>
      </c>
      <c r="M67" s="4">
        <f t="shared" si="31"/>
        <v>22.688558461054857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 s="1" customFormat="1">
      <c r="A70" s="1">
        <v>1</v>
      </c>
      <c r="B70" s="1">
        <v>6.17</v>
      </c>
      <c r="C70" s="1">
        <v>3.58</v>
      </c>
      <c r="D70" s="1">
        <v>47.08</v>
      </c>
      <c r="E70" s="1">
        <f>(25*3600)/D70/1000</f>
        <v>1.9116397621070518</v>
      </c>
      <c r="F70" s="1">
        <f>(B70-C70)*E70</f>
        <v>4.9511469838572637</v>
      </c>
      <c r="G70" s="1">
        <f>(F70-F79)</f>
        <v>2.8687438988156568</v>
      </c>
      <c r="H70" s="1">
        <v>1.7</v>
      </c>
      <c r="I70" s="1">
        <f>G70/H70</f>
        <v>1.6874964110680335</v>
      </c>
      <c r="J70"/>
      <c r="K70" s="1">
        <v>0.37909999999999999</v>
      </c>
      <c r="L70" s="3">
        <f t="shared" ref="L70:L78" si="32">+G70/K70</f>
        <v>7.5672484801257109</v>
      </c>
      <c r="M70"/>
    </row>
    <row r="71" spans="1:13">
      <c r="A71">
        <v>2</v>
      </c>
      <c r="B71" s="3">
        <v>6.17</v>
      </c>
      <c r="C71">
        <v>3.18</v>
      </c>
      <c r="D71">
        <v>48.28</v>
      </c>
      <c r="E71" s="1">
        <f t="shared" ref="E71:E79" si="33">(25*3600)/D71/1000</f>
        <v>1.864125932062966</v>
      </c>
      <c r="F71">
        <f t="shared" ref="F71:F79" si="34">(B71-C71)*E71</f>
        <v>5.5737365368682674</v>
      </c>
      <c r="G71">
        <f>(F71-F79)</f>
        <v>3.4913334518266605</v>
      </c>
      <c r="H71">
        <v>0.87609999999999999</v>
      </c>
      <c r="I71">
        <f t="shared" ref="I71:I78" si="35">G71/H71</f>
        <v>3.9850855516797861</v>
      </c>
      <c r="J71">
        <v>3202.5192083980182</v>
      </c>
      <c r="K71">
        <v>0.20730000000000001</v>
      </c>
      <c r="L71" s="3">
        <f t="shared" si="32"/>
        <v>16.841936574175882</v>
      </c>
      <c r="M71">
        <v>16.841936574175882</v>
      </c>
    </row>
    <row r="72" spans="1:13" s="1" customFormat="1">
      <c r="A72" s="1">
        <v>3</v>
      </c>
      <c r="B72" s="1">
        <v>6.17</v>
      </c>
      <c r="C72" s="1">
        <v>3.47</v>
      </c>
      <c r="D72" s="1">
        <v>46.41</v>
      </c>
      <c r="E72" s="1">
        <f t="shared" si="33"/>
        <v>1.9392372333548806</v>
      </c>
      <c r="F72" s="1">
        <f t="shared" si="34"/>
        <v>5.2359405300581772</v>
      </c>
      <c r="G72" s="1">
        <f>(F72-F79)</f>
        <v>3.1535374450165703</v>
      </c>
      <c r="H72" s="1">
        <v>1.081</v>
      </c>
      <c r="I72" s="1">
        <f t="shared" si="35"/>
        <v>2.9172409297100557</v>
      </c>
      <c r="J72"/>
      <c r="K72" s="1">
        <v>0.26250000000000001</v>
      </c>
      <c r="L72" s="3">
        <f t="shared" si="32"/>
        <v>12.013475981015505</v>
      </c>
    </row>
    <row r="73" spans="1:13">
      <c r="A73">
        <v>4</v>
      </c>
      <c r="B73" s="3">
        <v>6.17</v>
      </c>
      <c r="C73">
        <v>3.59</v>
      </c>
      <c r="D73">
        <v>47.63</v>
      </c>
      <c r="E73" s="1">
        <f t="shared" si="33"/>
        <v>1.8895653999580095</v>
      </c>
      <c r="F73">
        <f t="shared" si="34"/>
        <v>4.8750787318916649</v>
      </c>
      <c r="G73">
        <f>(F73-F79)</f>
        <v>2.792675646850058</v>
      </c>
      <c r="H73">
        <v>1.2705</v>
      </c>
      <c r="I73">
        <f t="shared" si="35"/>
        <v>2.1980918117670667</v>
      </c>
      <c r="J73">
        <v>1935.8303328140187</v>
      </c>
      <c r="K73">
        <v>0.307</v>
      </c>
      <c r="L73" s="3">
        <f t="shared" si="32"/>
        <v>9.0966633447884622</v>
      </c>
      <c r="M73" s="3">
        <v>9.0966633447884622</v>
      </c>
    </row>
    <row r="74" spans="1:13">
      <c r="A74">
        <v>5</v>
      </c>
      <c r="B74" s="3">
        <v>6.17</v>
      </c>
      <c r="C74">
        <v>3.68</v>
      </c>
      <c r="D74">
        <v>48.47</v>
      </c>
      <c r="E74" s="1">
        <f t="shared" si="33"/>
        <v>1.8568186507117805</v>
      </c>
      <c r="F74">
        <f t="shared" si="34"/>
        <v>4.6234784402723328</v>
      </c>
      <c r="G74">
        <f>(F74-F79)</f>
        <v>2.5410753552307259</v>
      </c>
      <c r="H74">
        <v>1.4811000000000001</v>
      </c>
      <c r="I74">
        <f t="shared" si="35"/>
        <v>1.715667649200409</v>
      </c>
      <c r="J74">
        <v>1517.318743962157</v>
      </c>
      <c r="K74">
        <v>0.38040000000000002</v>
      </c>
      <c r="L74" s="3">
        <f t="shared" si="32"/>
        <v>6.6800088202700465</v>
      </c>
      <c r="M74">
        <v>6.6800088202700465</v>
      </c>
    </row>
    <row r="75" spans="1:13">
      <c r="A75" s="3">
        <v>6</v>
      </c>
      <c r="B75" s="3">
        <v>6.17</v>
      </c>
      <c r="C75" s="3">
        <v>4</v>
      </c>
      <c r="D75" s="3">
        <v>49.96</v>
      </c>
      <c r="E75" s="1">
        <f t="shared" si="33"/>
        <v>1.8014411529223378</v>
      </c>
      <c r="F75" s="3">
        <f t="shared" si="34"/>
        <v>3.9091273018414729</v>
      </c>
      <c r="G75" s="3">
        <f>(F75-F79)</f>
        <v>1.8267242167998661</v>
      </c>
      <c r="H75" s="3">
        <v>1.2273000000000001</v>
      </c>
      <c r="I75" s="3">
        <f t="shared" si="35"/>
        <v>1.4884088786766609</v>
      </c>
      <c r="J75">
        <v>1119.1956525527191</v>
      </c>
      <c r="K75" s="3">
        <v>0.27939999999999998</v>
      </c>
      <c r="L75" s="3">
        <f t="shared" si="32"/>
        <v>6.5380251138148395</v>
      </c>
      <c r="M75" s="3">
        <v>6.5380251138148395</v>
      </c>
    </row>
    <row r="76" spans="1:13">
      <c r="A76" s="1">
        <v>7</v>
      </c>
      <c r="B76" s="1">
        <v>6.17</v>
      </c>
      <c r="C76" s="1">
        <v>3.68</v>
      </c>
      <c r="D76" s="1">
        <v>60.01</v>
      </c>
      <c r="E76" s="1">
        <f t="shared" si="33"/>
        <v>1.4997500416597234</v>
      </c>
      <c r="F76" s="1">
        <f t="shared" si="34"/>
        <v>3.7343776037327108</v>
      </c>
      <c r="G76" s="1">
        <f>(F76-F79)</f>
        <v>1.6519745186911039</v>
      </c>
      <c r="H76" s="1">
        <v>1.5949</v>
      </c>
      <c r="I76" s="1">
        <f t="shared" si="35"/>
        <v>1.035785640912348</v>
      </c>
      <c r="K76" s="1">
        <v>0.29680000000000001</v>
      </c>
      <c r="L76" s="3">
        <f t="shared" si="32"/>
        <v>5.565951882382425</v>
      </c>
      <c r="M76" s="1"/>
    </row>
    <row r="77" spans="1:13">
      <c r="A77">
        <v>8</v>
      </c>
      <c r="B77" s="3">
        <v>6.17</v>
      </c>
      <c r="C77">
        <v>4.32</v>
      </c>
      <c r="D77">
        <v>46.24</v>
      </c>
      <c r="E77" s="1">
        <f t="shared" si="33"/>
        <v>1.9463667820069204</v>
      </c>
      <c r="F77">
        <f t="shared" si="34"/>
        <v>3.6007785467128022</v>
      </c>
      <c r="G77">
        <f>(F77-F79)</f>
        <v>1.5183754616711953</v>
      </c>
      <c r="H77">
        <v>0.76780000000000004</v>
      </c>
      <c r="I77">
        <f t="shared" si="35"/>
        <v>1.9775663736275009</v>
      </c>
      <c r="J77">
        <v>1715.8658904120991</v>
      </c>
      <c r="K77">
        <v>0.17380000000000001</v>
      </c>
      <c r="L77" s="3">
        <f t="shared" si="32"/>
        <v>8.736337523999973</v>
      </c>
      <c r="M77" s="3">
        <v>8.736337523999973</v>
      </c>
    </row>
    <row r="78" spans="1:13">
      <c r="A78" s="3">
        <v>9</v>
      </c>
      <c r="B78" s="3">
        <v>6.17</v>
      </c>
      <c r="C78" s="3">
        <v>4.71</v>
      </c>
      <c r="D78" s="3">
        <v>49.53</v>
      </c>
      <c r="E78" s="1">
        <f t="shared" si="33"/>
        <v>1.8170805572380375</v>
      </c>
      <c r="F78" s="3">
        <f t="shared" si="34"/>
        <v>2.6529376135675347</v>
      </c>
      <c r="G78" s="3">
        <f>(F78-F79)</f>
        <v>0.57053452852592779</v>
      </c>
      <c r="H78" s="3">
        <v>1.3548</v>
      </c>
      <c r="I78" s="3">
        <f t="shared" si="35"/>
        <v>0.42112085069820476</v>
      </c>
      <c r="J78">
        <v>380.10580313860646</v>
      </c>
      <c r="K78" s="3">
        <v>0.32540000000000002</v>
      </c>
      <c r="L78" s="3">
        <f t="shared" si="32"/>
        <v>1.7533329088073994</v>
      </c>
      <c r="M78" s="3">
        <v>1.7533329088073994</v>
      </c>
    </row>
    <row r="79" spans="1:13">
      <c r="A79" t="s">
        <v>22</v>
      </c>
      <c r="B79" s="3">
        <v>6.17</v>
      </c>
      <c r="C79">
        <v>5.03</v>
      </c>
      <c r="D79">
        <v>49.27</v>
      </c>
      <c r="E79" s="1">
        <f t="shared" si="33"/>
        <v>1.8266693728435153</v>
      </c>
      <c r="F79">
        <f t="shared" si="34"/>
        <v>2.0824030850416069</v>
      </c>
    </row>
    <row r="80" spans="1:13">
      <c r="I80" s="4">
        <f>AVERAGE(I70:I78)</f>
        <v>1.9362737885933408</v>
      </c>
      <c r="J80" s="4">
        <f>AVERAGE(J70:J78)</f>
        <v>1645.1392718796033</v>
      </c>
      <c r="L80" s="4">
        <f t="shared" ref="L80:M80" si="36">AVERAGE(L70:L78)</f>
        <v>8.3103311810422493</v>
      </c>
      <c r="M80" s="4">
        <f t="shared" si="36"/>
        <v>8.2743840476427675</v>
      </c>
    </row>
    <row r="81" spans="1:13">
      <c r="J81" s="4">
        <f>+STDEV(J70:J78)</f>
        <v>938.9568966943001</v>
      </c>
      <c r="L81" s="4">
        <f t="shared" ref="L81:M81" si="37">+STDEV(L70:L78)</f>
        <v>4.2452680634305642</v>
      </c>
      <c r="M81" s="4">
        <f t="shared" si="37"/>
        <v>4.9471928044050779</v>
      </c>
    </row>
    <row r="82" spans="1:13">
      <c r="A82" s="4" t="s">
        <v>32</v>
      </c>
      <c r="J82" s="4">
        <f>+J81/2.45</f>
        <v>383.24771293644898</v>
      </c>
      <c r="L82" s="4">
        <f t="shared" ref="L82:M82" si="38">+L81/2.45</f>
        <v>1.732762474869618</v>
      </c>
      <c r="M82" s="4">
        <f t="shared" si="38"/>
        <v>2.0192623691449296</v>
      </c>
    </row>
    <row r="83" spans="1:13">
      <c r="J83" s="4">
        <f>+(J82/J80)*100</f>
        <v>23.295761002567346</v>
      </c>
      <c r="L83" s="4">
        <f t="shared" ref="L83:M83" si="39">+(L82/L80)*100</f>
        <v>20.850703023995511</v>
      </c>
      <c r="M83" s="4">
        <f t="shared" si="39"/>
        <v>24.403778668216198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 s="1" customFormat="1">
      <c r="A86" s="1">
        <v>1</v>
      </c>
      <c r="B86" s="1">
        <v>6.27</v>
      </c>
      <c r="C86" s="1">
        <v>3.58</v>
      </c>
      <c r="D86" s="1">
        <v>47.08</v>
      </c>
      <c r="E86" s="1">
        <f>(25*3600)/D86/1000</f>
        <v>1.9116397621070518</v>
      </c>
      <c r="F86" s="1">
        <f>(B86-C86)*E86</f>
        <v>5.1423109600679684</v>
      </c>
      <c r="G86" s="1">
        <f>(F86-F95)</f>
        <v>3.0416411812979267</v>
      </c>
      <c r="H86" s="1">
        <v>1.7</v>
      </c>
      <c r="I86" s="1">
        <f>G86/H86</f>
        <v>1.7892006948811334</v>
      </c>
      <c r="J86"/>
      <c r="K86" s="1">
        <v>0.37909999999999999</v>
      </c>
      <c r="L86" s="3">
        <f t="shared" ref="L86:L94" si="40">+G86/K86</f>
        <v>8.023321501709118</v>
      </c>
    </row>
    <row r="87" spans="1:13">
      <c r="A87">
        <v>2</v>
      </c>
      <c r="B87" s="3">
        <v>6.27</v>
      </c>
      <c r="C87">
        <v>3.42</v>
      </c>
      <c r="D87">
        <v>48.28</v>
      </c>
      <c r="E87" s="1">
        <f t="shared" ref="E87:E95" si="41">(25*3600)/D87/1000</f>
        <v>1.864125932062966</v>
      </c>
      <c r="F87">
        <f t="shared" ref="F87:F95" si="42">(B87-C87)*E87</f>
        <v>5.312758906379452</v>
      </c>
      <c r="G87">
        <f>(F87-F95)</f>
        <v>3.2120891276094103</v>
      </c>
      <c r="H87">
        <v>0.87609999999999999</v>
      </c>
      <c r="I87">
        <f t="shared" ref="I87:I94" si="43">G87/H87</f>
        <v>3.6663498774219958</v>
      </c>
      <c r="J87">
        <v>3202.5192083980182</v>
      </c>
      <c r="K87">
        <v>0.20730000000000001</v>
      </c>
      <c r="L87" s="3">
        <f t="shared" si="40"/>
        <v>15.494882429374869</v>
      </c>
      <c r="M87">
        <v>15.494882429374869</v>
      </c>
    </row>
    <row r="88" spans="1:13" s="1" customFormat="1">
      <c r="A88" s="1">
        <v>3</v>
      </c>
      <c r="B88" s="1">
        <v>6.27</v>
      </c>
      <c r="C88" s="1">
        <v>3.72</v>
      </c>
      <c r="D88" s="1">
        <v>46.41</v>
      </c>
      <c r="E88" s="1">
        <f t="shared" si="41"/>
        <v>1.9392372333548806</v>
      </c>
      <c r="F88" s="1">
        <f t="shared" si="42"/>
        <v>4.9450549450549444</v>
      </c>
      <c r="G88" s="1">
        <f>(F88-F95)</f>
        <v>2.8443851662849027</v>
      </c>
      <c r="H88" s="1">
        <v>1.081</v>
      </c>
      <c r="I88" s="1">
        <f t="shared" si="43"/>
        <v>2.6312536228352479</v>
      </c>
      <c r="J88"/>
      <c r="K88" s="1">
        <v>0.26250000000000001</v>
      </c>
      <c r="L88" s="3">
        <f t="shared" si="40"/>
        <v>10.835753014418676</v>
      </c>
    </row>
    <row r="89" spans="1:13">
      <c r="A89">
        <v>4</v>
      </c>
      <c r="B89" s="3">
        <v>6.27</v>
      </c>
      <c r="C89">
        <v>3.72</v>
      </c>
      <c r="D89">
        <v>47.63</v>
      </c>
      <c r="E89" s="1">
        <f t="shared" si="41"/>
        <v>1.8895653999580095</v>
      </c>
      <c r="F89">
        <f t="shared" si="42"/>
        <v>4.8183917698929228</v>
      </c>
      <c r="G89">
        <f>(F89-F95)</f>
        <v>2.7177219911228812</v>
      </c>
      <c r="H89">
        <v>1.2705</v>
      </c>
      <c r="I89">
        <f t="shared" si="43"/>
        <v>2.1390964117456761</v>
      </c>
      <c r="J89">
        <v>1935.8303328140187</v>
      </c>
      <c r="K89">
        <v>0.307</v>
      </c>
      <c r="L89" s="3">
        <f t="shared" si="40"/>
        <v>8.8525146290647587</v>
      </c>
      <c r="M89" s="3">
        <v>8.8525146290647587</v>
      </c>
    </row>
    <row r="90" spans="1:13">
      <c r="A90">
        <v>5</v>
      </c>
      <c r="B90" s="3">
        <v>6.27</v>
      </c>
      <c r="C90">
        <v>3.76</v>
      </c>
      <c r="D90">
        <v>48.47</v>
      </c>
      <c r="E90" s="1">
        <f t="shared" si="41"/>
        <v>1.8568186507117805</v>
      </c>
      <c r="F90">
        <f t="shared" si="42"/>
        <v>4.6606148132865686</v>
      </c>
      <c r="G90">
        <f>(F90-F95)</f>
        <v>2.5599450345165269</v>
      </c>
      <c r="H90">
        <v>1.4811000000000001</v>
      </c>
      <c r="I90">
        <f t="shared" si="43"/>
        <v>1.728407963349218</v>
      </c>
      <c r="J90">
        <v>1517.318743962157</v>
      </c>
      <c r="K90">
        <v>0.38040000000000002</v>
      </c>
      <c r="L90" s="3">
        <f t="shared" si="40"/>
        <v>6.7296136554062223</v>
      </c>
      <c r="M90">
        <v>6.7296136554062223</v>
      </c>
    </row>
    <row r="91" spans="1:13">
      <c r="A91" s="3">
        <v>6</v>
      </c>
      <c r="B91" s="3">
        <v>6.27</v>
      </c>
      <c r="C91" s="3">
        <v>4.18</v>
      </c>
      <c r="D91" s="3">
        <v>49.96</v>
      </c>
      <c r="E91" s="1">
        <f t="shared" si="41"/>
        <v>1.8014411529223378</v>
      </c>
      <c r="F91" s="3">
        <f t="shared" si="42"/>
        <v>3.7650120096076858</v>
      </c>
      <c r="G91" s="3">
        <f>(F91-F95)</f>
        <v>1.6643422308376441</v>
      </c>
      <c r="H91" s="3">
        <v>1.2273000000000001</v>
      </c>
      <c r="I91" s="3">
        <f t="shared" si="43"/>
        <v>1.3561005710402054</v>
      </c>
      <c r="J91">
        <v>1119.1956525527191</v>
      </c>
      <c r="K91" s="3">
        <v>0.27939999999999998</v>
      </c>
      <c r="L91" s="3">
        <f t="shared" si="40"/>
        <v>5.956844061695219</v>
      </c>
      <c r="M91" s="3">
        <v>5.956844061695219</v>
      </c>
    </row>
    <row r="92" spans="1:13">
      <c r="A92" s="1">
        <v>7</v>
      </c>
      <c r="B92" s="1">
        <v>6.27</v>
      </c>
      <c r="C92" s="1">
        <v>3.67</v>
      </c>
      <c r="D92" s="1">
        <v>60.01</v>
      </c>
      <c r="E92" s="1">
        <f t="shared" si="41"/>
        <v>1.4997500416597234</v>
      </c>
      <c r="F92" s="1">
        <f t="shared" si="42"/>
        <v>3.8993501083152804</v>
      </c>
      <c r="G92" s="1">
        <f>(F92-F95)</f>
        <v>1.7986803295452387</v>
      </c>
      <c r="H92" s="1">
        <v>1.5949</v>
      </c>
      <c r="I92" s="1">
        <f t="shared" si="43"/>
        <v>1.1277699727539274</v>
      </c>
      <c r="K92" s="1">
        <v>0.29680000000000001</v>
      </c>
      <c r="L92" s="3">
        <f t="shared" si="40"/>
        <v>6.0602436979287013</v>
      </c>
      <c r="M92" s="1"/>
    </row>
    <row r="93" spans="1:13">
      <c r="A93">
        <v>8</v>
      </c>
      <c r="B93" s="3">
        <v>6.27</v>
      </c>
      <c r="C93">
        <v>4.25</v>
      </c>
      <c r="D93">
        <v>46.24</v>
      </c>
      <c r="E93" s="1">
        <f t="shared" si="41"/>
        <v>1.9463667820069204</v>
      </c>
      <c r="F93">
        <f t="shared" si="42"/>
        <v>3.9316608996539784</v>
      </c>
      <c r="G93">
        <f>(F93-F95)</f>
        <v>1.8309911208839367</v>
      </c>
      <c r="H93">
        <v>0.76780000000000004</v>
      </c>
      <c r="I93">
        <f t="shared" si="43"/>
        <v>2.3847240438707171</v>
      </c>
      <c r="J93">
        <v>1715.8658904120991</v>
      </c>
      <c r="K93">
        <v>0.17380000000000001</v>
      </c>
      <c r="L93" s="3">
        <f t="shared" si="40"/>
        <v>10.53504672545418</v>
      </c>
      <c r="M93" s="3">
        <v>10.53504672545418</v>
      </c>
    </row>
    <row r="94" spans="1:13">
      <c r="A94" s="3">
        <v>9</v>
      </c>
      <c r="B94" s="3">
        <v>6.27</v>
      </c>
      <c r="C94" s="3">
        <v>4.72</v>
      </c>
      <c r="D94" s="3">
        <v>49.53</v>
      </c>
      <c r="E94" s="1">
        <f t="shared" si="41"/>
        <v>1.8170805572380375</v>
      </c>
      <c r="F94" s="3">
        <f t="shared" si="42"/>
        <v>2.8164748637189576</v>
      </c>
      <c r="G94" s="3">
        <f>(F94-F95)</f>
        <v>0.71580508494891593</v>
      </c>
      <c r="H94" s="3">
        <v>1.3548</v>
      </c>
      <c r="I94" s="3">
        <f t="shared" si="43"/>
        <v>0.52834742024573067</v>
      </c>
      <c r="J94">
        <v>380.10580313860646</v>
      </c>
      <c r="K94" s="3">
        <v>0.32540000000000002</v>
      </c>
      <c r="L94" s="3">
        <f t="shared" si="40"/>
        <v>2.1997697755037366</v>
      </c>
      <c r="M94" s="3">
        <v>2.1997697755037366</v>
      </c>
    </row>
    <row r="95" spans="1:13">
      <c r="A95" t="s">
        <v>22</v>
      </c>
      <c r="B95" s="3">
        <v>6.27</v>
      </c>
      <c r="C95">
        <v>5.12</v>
      </c>
      <c r="D95">
        <v>49.27</v>
      </c>
      <c r="E95" s="1">
        <f t="shared" si="41"/>
        <v>1.8266693728435153</v>
      </c>
      <c r="F95">
        <f t="shared" si="42"/>
        <v>2.1006697787700417</v>
      </c>
    </row>
    <row r="96" spans="1:13">
      <c r="I96" s="4">
        <f>AVERAGE(I86:I94)</f>
        <v>1.9279167309048724</v>
      </c>
      <c r="J96" s="4">
        <f>AVERAGE(J86:J94)</f>
        <v>1645.1392718796033</v>
      </c>
      <c r="L96" s="4">
        <f t="shared" ref="L96:M96" si="44">AVERAGE(L86:L94)</f>
        <v>8.2986654989506086</v>
      </c>
      <c r="M96" s="4">
        <f t="shared" si="44"/>
        <v>8.2947785460831636</v>
      </c>
    </row>
    <row r="97" spans="10:13">
      <c r="J97" s="4">
        <f>+STDEV(J86:J94)</f>
        <v>938.9568966943001</v>
      </c>
      <c r="L97" s="4">
        <f t="shared" ref="L97:M97" si="45">+STDEV(L86:L94)</f>
        <v>3.7709320444911074</v>
      </c>
      <c r="M97" s="4">
        <f t="shared" si="45"/>
        <v>4.5218619546751428</v>
      </c>
    </row>
    <row r="98" spans="10:13">
      <c r="J98" s="4">
        <f>+J97/2.45</f>
        <v>383.24771293644898</v>
      </c>
      <c r="L98" s="4">
        <f t="shared" ref="L98:M98" si="46">+L97/2.45</f>
        <v>1.5391559365269825</v>
      </c>
      <c r="M98" s="4">
        <f t="shared" si="46"/>
        <v>1.8456579406837317</v>
      </c>
    </row>
    <row r="99" spans="10:13">
      <c r="J99" s="4">
        <f>+(J98/J96)*100</f>
        <v>23.295761002567346</v>
      </c>
      <c r="L99" s="4">
        <f t="shared" ref="L99:M99" si="47">+(L98/L96)*100</f>
        <v>18.547029479879786</v>
      </c>
      <c r="M99" s="4">
        <f t="shared" si="47"/>
        <v>22.250840458607069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99"/>
  <sheetViews>
    <sheetView zoomScale="60" workbookViewId="0"/>
  </sheetViews>
  <sheetFormatPr baseColWidth="10" defaultRowHeight="12.75"/>
  <sheetData>
    <row r="1" spans="1:13">
      <c r="A1" s="8" t="s">
        <v>36</v>
      </c>
    </row>
    <row r="3" spans="1:13">
      <c r="A3" s="4" t="s">
        <v>5</v>
      </c>
    </row>
    <row r="4" spans="1:13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</row>
    <row r="5" spans="1:1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</row>
    <row r="6" spans="1:13">
      <c r="A6" s="3">
        <v>1</v>
      </c>
      <c r="B6" s="3">
        <v>5.68</v>
      </c>
      <c r="C6" s="3">
        <v>3.22</v>
      </c>
      <c r="D6" s="3">
        <v>45.95</v>
      </c>
      <c r="E6" s="3">
        <f>(25*3600)/D6/1000</f>
        <v>1.958650707290533</v>
      </c>
      <c r="F6" s="3">
        <f>(B6-C6)*E6</f>
        <v>4.8182807399347105</v>
      </c>
      <c r="G6" s="3">
        <f>(F6-F15)</f>
        <v>3.051048177038413</v>
      </c>
      <c r="H6" s="3">
        <v>0.95840000000000003</v>
      </c>
      <c r="I6" s="3">
        <f>G6/H6</f>
        <v>3.1834809860584441</v>
      </c>
      <c r="J6" s="3">
        <v>3183.4809860584432</v>
      </c>
      <c r="K6" s="3">
        <v>0.2427</v>
      </c>
      <c r="L6" s="3">
        <f>+G6/K6</f>
        <v>12.571273906215135</v>
      </c>
      <c r="M6">
        <v>12.571273906215135</v>
      </c>
    </row>
    <row r="7" spans="1:13">
      <c r="A7">
        <v>2</v>
      </c>
      <c r="B7" s="3">
        <v>5.68</v>
      </c>
      <c r="C7">
        <v>2.88</v>
      </c>
      <c r="D7">
        <v>48.51</v>
      </c>
      <c r="E7" s="3">
        <f t="shared" ref="E7:E15" si="0">(25*3600)/D7/1000</f>
        <v>1.855287569573284</v>
      </c>
      <c r="F7">
        <f t="shared" ref="F7:F23" si="1">(B7-C7)*E7</f>
        <v>5.1948051948051948</v>
      </c>
      <c r="G7">
        <f>(F7-F15)</f>
        <v>3.4275726319088973</v>
      </c>
      <c r="H7">
        <v>1.4191</v>
      </c>
      <c r="I7">
        <f t="shared" ref="I7:I14" si="2">G7/H7</f>
        <v>2.4153143766534404</v>
      </c>
      <c r="J7">
        <v>2415.3143766534395</v>
      </c>
      <c r="K7">
        <v>0.33650000000000002</v>
      </c>
      <c r="L7" s="3">
        <f t="shared" ref="L7:L14" si="3">+G7/K7</f>
        <v>10.185951357827332</v>
      </c>
      <c r="M7">
        <v>10.185951357827332</v>
      </c>
    </row>
    <row r="8" spans="1:13">
      <c r="A8">
        <v>3</v>
      </c>
      <c r="B8" s="3">
        <v>5.68</v>
      </c>
      <c r="C8">
        <v>3.41</v>
      </c>
      <c r="D8">
        <v>46.79</v>
      </c>
      <c r="E8" s="3">
        <f t="shared" si="0"/>
        <v>1.9234879247702501</v>
      </c>
      <c r="F8">
        <f t="shared" si="1"/>
        <v>4.3663175892284665</v>
      </c>
      <c r="G8">
        <f>(F8-F15)</f>
        <v>2.599085026332169</v>
      </c>
      <c r="H8">
        <v>0.74180000000000001</v>
      </c>
      <c r="I8">
        <f t="shared" si="2"/>
        <v>3.5037544167325008</v>
      </c>
      <c r="J8">
        <v>3503.7544167325004</v>
      </c>
      <c r="K8">
        <v>0.1741</v>
      </c>
      <c r="L8" s="3">
        <f t="shared" si="3"/>
        <v>14.928690559058984</v>
      </c>
      <c r="M8">
        <v>14.928690559058984</v>
      </c>
    </row>
    <row r="9" spans="1:13">
      <c r="A9">
        <v>4</v>
      </c>
      <c r="B9" s="3">
        <v>5.68</v>
      </c>
      <c r="C9">
        <v>3.35</v>
      </c>
      <c r="D9">
        <v>48.24</v>
      </c>
      <c r="E9" s="3">
        <f t="shared" si="0"/>
        <v>1.8656716417910448</v>
      </c>
      <c r="F9">
        <f t="shared" si="1"/>
        <v>4.3470149253731334</v>
      </c>
      <c r="G9">
        <f>(F9-F15)</f>
        <v>2.5797823624768359</v>
      </c>
      <c r="H9">
        <v>1.3603000000000001</v>
      </c>
      <c r="I9">
        <f t="shared" si="2"/>
        <v>1.8964804546620861</v>
      </c>
      <c r="J9">
        <v>1896.4804546620858</v>
      </c>
      <c r="K9">
        <v>0.3175</v>
      </c>
      <c r="L9" s="3">
        <f t="shared" si="3"/>
        <v>8.1252987794546012</v>
      </c>
      <c r="M9">
        <v>8.1252987794546012</v>
      </c>
    </row>
    <row r="10" spans="1:13">
      <c r="A10">
        <v>5</v>
      </c>
      <c r="B10" s="3">
        <v>5.68</v>
      </c>
      <c r="C10">
        <v>3.46</v>
      </c>
      <c r="D10">
        <v>49.91</v>
      </c>
      <c r="E10" s="3">
        <f t="shared" si="0"/>
        <v>1.8032458425165299</v>
      </c>
      <c r="F10">
        <f t="shared" si="1"/>
        <v>4.0032057703866961</v>
      </c>
      <c r="G10">
        <f>(F10-F15)</f>
        <v>2.2359732074903986</v>
      </c>
      <c r="H10">
        <v>0.84489999999999998</v>
      </c>
      <c r="I10">
        <f t="shared" si="2"/>
        <v>2.6464353266545135</v>
      </c>
      <c r="J10">
        <v>2646.4353266545127</v>
      </c>
      <c r="K10">
        <v>0.21099999999999999</v>
      </c>
      <c r="L10" s="3">
        <f t="shared" si="3"/>
        <v>10.597029419385775</v>
      </c>
      <c r="M10">
        <v>10.597029419385775</v>
      </c>
    </row>
    <row r="11" spans="1:13" s="1" customFormat="1">
      <c r="A11" s="1">
        <v>6</v>
      </c>
      <c r="B11" s="1">
        <v>5.68</v>
      </c>
      <c r="C11" s="1">
        <v>3.55</v>
      </c>
      <c r="D11" s="1">
        <v>47.77</v>
      </c>
      <c r="E11" s="3">
        <f t="shared" si="0"/>
        <v>1.8840276324052752</v>
      </c>
      <c r="F11" s="1">
        <f t="shared" si="1"/>
        <v>4.0129788570232359</v>
      </c>
      <c r="G11" s="1">
        <f>(F11-F15)</f>
        <v>2.2457462941269384</v>
      </c>
      <c r="H11" s="1">
        <v>1.2826</v>
      </c>
      <c r="I11" s="1">
        <f t="shared" si="2"/>
        <v>1.7509327102190382</v>
      </c>
      <c r="K11" s="1">
        <v>0.32069999999999999</v>
      </c>
      <c r="L11" s="3">
        <f t="shared" si="3"/>
        <v>7.0026388965604571</v>
      </c>
      <c r="M11"/>
    </row>
    <row r="12" spans="1:13" s="3" customFormat="1">
      <c r="A12" s="3">
        <v>7</v>
      </c>
      <c r="B12" s="3">
        <v>5.68</v>
      </c>
      <c r="C12" s="3">
        <v>3.43</v>
      </c>
      <c r="D12" s="3">
        <v>60</v>
      </c>
      <c r="E12" s="3">
        <f t="shared" si="0"/>
        <v>1.5</v>
      </c>
      <c r="F12" s="3">
        <f t="shared" si="1"/>
        <v>3.3749999999999991</v>
      </c>
      <c r="G12" s="3">
        <f>(F12-F15)</f>
        <v>1.6077674371037014</v>
      </c>
      <c r="H12" s="3">
        <v>1.0993999999999999</v>
      </c>
      <c r="I12" s="3">
        <f t="shared" si="2"/>
        <v>1.4624044361503561</v>
      </c>
      <c r="J12" s="3">
        <v>1462.4044361503563</v>
      </c>
      <c r="K12" s="3">
        <v>0.26600000000000001</v>
      </c>
      <c r="L12" s="3">
        <f t="shared" si="3"/>
        <v>6.0442384853522606</v>
      </c>
      <c r="M12">
        <v>6.0442384853522606</v>
      </c>
    </row>
    <row r="13" spans="1:13" s="1" customFormat="1">
      <c r="A13" s="1">
        <v>8</v>
      </c>
      <c r="B13" s="1">
        <v>5.68</v>
      </c>
      <c r="C13" s="1">
        <v>3.78</v>
      </c>
      <c r="D13" s="1">
        <v>46.06</v>
      </c>
      <c r="E13" s="3">
        <f t="shared" si="0"/>
        <v>1.9539730785931393</v>
      </c>
      <c r="F13" s="1">
        <f t="shared" si="1"/>
        <v>3.7125488493269643</v>
      </c>
      <c r="G13" s="1">
        <f>(F13-F15)</f>
        <v>1.9453162864306666</v>
      </c>
      <c r="H13" s="1">
        <v>1.2566999999999999</v>
      </c>
      <c r="I13" s="1">
        <f t="shared" si="2"/>
        <v>1.5479559850645872</v>
      </c>
      <c r="K13" s="1">
        <v>0.30149999999999999</v>
      </c>
      <c r="L13" s="3">
        <f t="shared" si="3"/>
        <v>6.45212698650304</v>
      </c>
      <c r="M13"/>
    </row>
    <row r="14" spans="1:13">
      <c r="A14" s="3">
        <v>9</v>
      </c>
      <c r="B14" s="3">
        <v>5.68</v>
      </c>
      <c r="C14" s="3">
        <v>4.2699999999999996</v>
      </c>
      <c r="D14" s="3">
        <v>50.74</v>
      </c>
      <c r="E14" s="3">
        <f t="shared" si="0"/>
        <v>1.7737485218762317</v>
      </c>
      <c r="F14" s="3">
        <f t="shared" si="1"/>
        <v>2.5009854158454869</v>
      </c>
      <c r="G14" s="3">
        <f>(F14-F15)</f>
        <v>0.73375285294918924</v>
      </c>
      <c r="H14" s="3">
        <v>1.381</v>
      </c>
      <c r="I14" s="3">
        <f t="shared" si="2"/>
        <v>0.53131995144763888</v>
      </c>
      <c r="J14" s="3">
        <v>531.31995144763869</v>
      </c>
      <c r="K14" s="3">
        <v>0.34</v>
      </c>
      <c r="L14" s="3">
        <f t="shared" si="3"/>
        <v>2.1580966263211447</v>
      </c>
      <c r="M14">
        <v>2.1580966263211447</v>
      </c>
    </row>
    <row r="15" spans="1:13">
      <c r="A15" t="s">
        <v>22</v>
      </c>
      <c r="B15" s="3">
        <v>5.68</v>
      </c>
      <c r="C15">
        <v>4.72</v>
      </c>
      <c r="D15">
        <v>48.89</v>
      </c>
      <c r="E15" s="3">
        <f t="shared" si="0"/>
        <v>1.840867253016977</v>
      </c>
      <c r="F15">
        <f t="shared" si="1"/>
        <v>1.7672325628962977</v>
      </c>
    </row>
    <row r="16" spans="1:13">
      <c r="I16" s="4">
        <f>AVERAGE(I6:I14)</f>
        <v>2.1042309604047338</v>
      </c>
      <c r="J16" s="4">
        <f>AVERAGE(J6:J14)</f>
        <v>2234.1699926227111</v>
      </c>
      <c r="L16" s="4">
        <f t="shared" ref="L16:M16" si="4">AVERAGE(L6:L14)</f>
        <v>8.6739272240754151</v>
      </c>
      <c r="M16" s="4">
        <f t="shared" si="4"/>
        <v>9.2300827333736049</v>
      </c>
    </row>
    <row r="17" spans="1:13">
      <c r="J17" s="4">
        <f>+STDEV(J6:J14)</f>
        <v>1026.7397046513659</v>
      </c>
      <c r="L17" s="4">
        <f t="shared" ref="L17:M17" si="5">+STDEV(L6:L14)</f>
        <v>3.8356521602086366</v>
      </c>
      <c r="M17" s="4">
        <f t="shared" si="5"/>
        <v>4.2387705829615641</v>
      </c>
    </row>
    <row r="18" spans="1:13">
      <c r="A18" s="4" t="s">
        <v>25</v>
      </c>
      <c r="J18" s="4">
        <f>+J17/2.65</f>
        <v>387.44894515145882</v>
      </c>
      <c r="L18" s="4">
        <f t="shared" ref="L18:M18" si="6">+L17/2.65</f>
        <v>1.4474159095126931</v>
      </c>
      <c r="M18" s="4">
        <f t="shared" si="6"/>
        <v>1.5995360690420997</v>
      </c>
    </row>
    <row r="19" spans="1:13">
      <c r="J19" s="4">
        <f>+(J18/J16)*100</f>
        <v>17.341963522508383</v>
      </c>
      <c r="L19" s="4">
        <f t="shared" ref="L19:M19" si="7">+(L18/L16)*100</f>
        <v>16.686973179752247</v>
      </c>
      <c r="M19" s="4">
        <f t="shared" si="7"/>
        <v>17.329596226246043</v>
      </c>
    </row>
    <row r="20" spans="1:13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1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13">
      <c r="A22" s="3">
        <v>1</v>
      </c>
      <c r="B22" s="3">
        <v>5.57</v>
      </c>
      <c r="C22" s="3">
        <v>3.4</v>
      </c>
      <c r="D22" s="3">
        <v>45.95</v>
      </c>
      <c r="E22" s="3">
        <f>(25*3600)/D22/1000</f>
        <v>1.958650707290533</v>
      </c>
      <c r="F22" s="3">
        <f>(B22-C22)*E22</f>
        <v>4.2502720348204575</v>
      </c>
      <c r="G22" s="3">
        <f>(F22-F31)</f>
        <v>2.5382654895146679</v>
      </c>
      <c r="H22" s="3">
        <v>0.95840000000000003</v>
      </c>
      <c r="I22" s="3">
        <f>G22/H22</f>
        <v>2.6484406192765735</v>
      </c>
      <c r="J22" s="3">
        <v>2648.4406192765732</v>
      </c>
      <c r="K22" s="3">
        <v>0.2427</v>
      </c>
      <c r="L22" s="3">
        <f>+G22/K22</f>
        <v>10.458448658898508</v>
      </c>
      <c r="M22">
        <v>10.458448658898508</v>
      </c>
    </row>
    <row r="23" spans="1:13">
      <c r="A23">
        <v>2</v>
      </c>
      <c r="B23" s="3">
        <v>5.57</v>
      </c>
      <c r="C23">
        <v>3.16</v>
      </c>
      <c r="D23">
        <v>48.51</v>
      </c>
      <c r="E23" s="3">
        <f t="shared" ref="E23:E31" si="8">(25*3600)/D23/1000</f>
        <v>1.855287569573284</v>
      </c>
      <c r="F23">
        <f t="shared" si="1"/>
        <v>4.471243042671615</v>
      </c>
      <c r="G23">
        <f>(F23-F31)</f>
        <v>2.7592364973658254</v>
      </c>
      <c r="H23">
        <v>1.4191</v>
      </c>
      <c r="I23">
        <f t="shared" ref="I23:I30" si="9">G23/H23</f>
        <v>1.9443566326304174</v>
      </c>
      <c r="J23">
        <v>1944.3566326304172</v>
      </c>
      <c r="K23">
        <v>0.33650000000000002</v>
      </c>
      <c r="L23" s="3">
        <f t="shared" ref="L23:L30" si="10">+G23/K23</f>
        <v>8.1998112848910107</v>
      </c>
      <c r="M23">
        <v>8.1998112848910107</v>
      </c>
    </row>
    <row r="24" spans="1:13">
      <c r="A24">
        <v>3</v>
      </c>
      <c r="B24" s="3">
        <v>5.57</v>
      </c>
      <c r="C24">
        <v>3.3</v>
      </c>
      <c r="D24">
        <v>46.79</v>
      </c>
      <c r="E24" s="3">
        <f t="shared" si="8"/>
        <v>1.9234879247702501</v>
      </c>
      <c r="F24">
        <f t="shared" ref="F24:F31" si="11">(B24-C24)*E24</f>
        <v>4.3663175892284682</v>
      </c>
      <c r="G24">
        <f>(F24-F31)</f>
        <v>2.6543110439226787</v>
      </c>
      <c r="H24">
        <v>0.74180000000000001</v>
      </c>
      <c r="I24">
        <f t="shared" si="9"/>
        <v>3.5782030788927996</v>
      </c>
      <c r="J24">
        <v>3578.2030788928005</v>
      </c>
      <c r="K24">
        <v>0.1741</v>
      </c>
      <c r="L24" s="3">
        <f t="shared" si="10"/>
        <v>15.245899160957373</v>
      </c>
      <c r="M24">
        <v>15.245899160957373</v>
      </c>
    </row>
    <row r="25" spans="1:13">
      <c r="A25">
        <v>4</v>
      </c>
      <c r="B25" s="3">
        <v>5.57</v>
      </c>
      <c r="C25">
        <v>3.45</v>
      </c>
      <c r="D25">
        <v>48.24</v>
      </c>
      <c r="E25" s="3">
        <f t="shared" si="8"/>
        <v>1.8656716417910448</v>
      </c>
      <c r="F25">
        <f t="shared" si="11"/>
        <v>3.9552238805970155</v>
      </c>
      <c r="G25">
        <f>(F25-F31)</f>
        <v>2.2432173352912255</v>
      </c>
      <c r="H25">
        <v>1.3603000000000001</v>
      </c>
      <c r="I25">
        <f t="shared" si="9"/>
        <v>1.6490607478432886</v>
      </c>
      <c r="J25">
        <v>1649.0607478432885</v>
      </c>
      <c r="K25">
        <v>0.3175</v>
      </c>
      <c r="L25" s="3">
        <f t="shared" si="10"/>
        <v>7.0652514497361434</v>
      </c>
      <c r="M25">
        <v>7.0652514497361434</v>
      </c>
    </row>
    <row r="26" spans="1:13">
      <c r="A26">
        <v>5</v>
      </c>
      <c r="B26" s="3">
        <v>5.57</v>
      </c>
      <c r="C26">
        <v>3.41</v>
      </c>
      <c r="D26">
        <v>49.91</v>
      </c>
      <c r="E26" s="3">
        <f t="shared" si="8"/>
        <v>1.8032458425165299</v>
      </c>
      <c r="F26">
        <f t="shared" si="11"/>
        <v>3.8950110198357049</v>
      </c>
      <c r="G26">
        <f>(F26-F31)</f>
        <v>2.1830044745299153</v>
      </c>
      <c r="H26">
        <v>0.84489999999999998</v>
      </c>
      <c r="I26">
        <f t="shared" si="9"/>
        <v>2.5837430163687007</v>
      </c>
      <c r="J26">
        <v>2583.7430163687004</v>
      </c>
      <c r="K26">
        <v>0.21099999999999999</v>
      </c>
      <c r="L26" s="3">
        <f t="shared" si="10"/>
        <v>10.345992770283958</v>
      </c>
      <c r="M26">
        <v>10.345992770283958</v>
      </c>
    </row>
    <row r="27" spans="1:13" s="1" customFormat="1">
      <c r="A27" s="1">
        <v>6</v>
      </c>
      <c r="B27" s="1">
        <v>5.57</v>
      </c>
      <c r="C27" s="1">
        <v>3.53</v>
      </c>
      <c r="D27" s="1">
        <v>47.77</v>
      </c>
      <c r="E27" s="3">
        <f t="shared" si="8"/>
        <v>1.8840276324052752</v>
      </c>
      <c r="F27" s="1">
        <f t="shared" si="11"/>
        <v>3.8434163701067621</v>
      </c>
      <c r="G27" s="1">
        <f>(F27-F31)</f>
        <v>2.1314098248009721</v>
      </c>
      <c r="H27" s="1">
        <v>1.2826</v>
      </c>
      <c r="I27" s="1">
        <f t="shared" si="9"/>
        <v>1.6617884179018962</v>
      </c>
      <c r="K27" s="1">
        <v>0.32069999999999999</v>
      </c>
      <c r="L27" s="3">
        <f t="shared" si="10"/>
        <v>6.6461173208636488</v>
      </c>
      <c r="M27"/>
    </row>
    <row r="28" spans="1:13" s="3" customFormat="1" ht="13.5" customHeight="1">
      <c r="A28" s="3">
        <v>7</v>
      </c>
      <c r="B28" s="3">
        <v>5.57</v>
      </c>
      <c r="C28" s="3">
        <v>3.08</v>
      </c>
      <c r="D28" s="3">
        <v>60</v>
      </c>
      <c r="E28" s="3">
        <f t="shared" si="8"/>
        <v>1.5</v>
      </c>
      <c r="F28" s="3">
        <f t="shared" si="11"/>
        <v>3.7350000000000003</v>
      </c>
      <c r="G28" s="3">
        <f>(F28-F31)</f>
        <v>2.0229934546942108</v>
      </c>
      <c r="H28" s="3">
        <v>1.0993999999999999</v>
      </c>
      <c r="I28" s="3">
        <f t="shared" si="9"/>
        <v>1.8400886435275703</v>
      </c>
      <c r="J28" s="3">
        <v>1840.0886435275704</v>
      </c>
      <c r="K28" s="3">
        <v>0.26600000000000001</v>
      </c>
      <c r="L28" s="3">
        <f t="shared" si="10"/>
        <v>7.6052385514819951</v>
      </c>
      <c r="M28">
        <v>7.6052385514819951</v>
      </c>
    </row>
    <row r="29" spans="1:13" s="1" customFormat="1">
      <c r="A29" s="1">
        <v>8</v>
      </c>
      <c r="B29" s="1">
        <v>5.57</v>
      </c>
      <c r="C29" s="1">
        <v>3.68</v>
      </c>
      <c r="D29" s="1">
        <v>46.06</v>
      </c>
      <c r="E29" s="3">
        <f t="shared" si="8"/>
        <v>1.9539730785931393</v>
      </c>
      <c r="F29" s="1">
        <f t="shared" si="11"/>
        <v>3.6930091185410334</v>
      </c>
      <c r="G29" s="1">
        <f>(F29-F31)</f>
        <v>1.9810025732352436</v>
      </c>
      <c r="H29" s="1">
        <v>1.2566999999999999</v>
      </c>
      <c r="I29" s="1">
        <f t="shared" si="9"/>
        <v>1.5763528075397817</v>
      </c>
      <c r="K29" s="1">
        <v>0.30149999999999999</v>
      </c>
      <c r="L29" s="3"/>
      <c r="M29"/>
    </row>
    <row r="30" spans="1:13">
      <c r="A30" s="3">
        <v>9</v>
      </c>
      <c r="B30" s="3">
        <v>5.57</v>
      </c>
      <c r="C30" s="3">
        <v>4.18</v>
      </c>
      <c r="D30" s="3">
        <v>50.74</v>
      </c>
      <c r="E30" s="3">
        <f t="shared" si="8"/>
        <v>1.7737485218762317</v>
      </c>
      <c r="F30" s="3">
        <f t="shared" si="11"/>
        <v>2.465510445407963</v>
      </c>
      <c r="G30" s="3">
        <f>(F30-F31)</f>
        <v>0.75350390010217327</v>
      </c>
      <c r="H30" s="3">
        <v>1.381</v>
      </c>
      <c r="I30" s="3">
        <f t="shared" si="9"/>
        <v>0.5456219406967221</v>
      </c>
      <c r="J30" s="3">
        <v>545.62194069672239</v>
      </c>
      <c r="K30" s="3">
        <v>0.34</v>
      </c>
      <c r="L30" s="3">
        <f t="shared" si="10"/>
        <v>2.2161879414769801</v>
      </c>
      <c r="M30">
        <v>2.2161879414769801</v>
      </c>
    </row>
    <row r="31" spans="1:13">
      <c r="A31" t="s">
        <v>22</v>
      </c>
      <c r="B31" s="3">
        <v>5.57</v>
      </c>
      <c r="C31">
        <v>4.6399999999999997</v>
      </c>
      <c r="D31">
        <v>48.89</v>
      </c>
      <c r="E31" s="3">
        <f t="shared" si="8"/>
        <v>1.840867253016977</v>
      </c>
      <c r="F31">
        <f t="shared" si="11"/>
        <v>1.7120065453057898</v>
      </c>
    </row>
    <row r="32" spans="1:13">
      <c r="J32" s="4">
        <f>AVERAGE(J22:J30)</f>
        <v>2112.7878113194388</v>
      </c>
      <c r="L32" s="4">
        <f t="shared" ref="L32:M32" si="12">AVERAGE(L22:L30)</f>
        <v>8.4728683923237007</v>
      </c>
      <c r="M32" s="4">
        <f t="shared" si="12"/>
        <v>8.7338328311037099</v>
      </c>
    </row>
    <row r="33" spans="1:13">
      <c r="I33" s="4">
        <f>AVERAGE(I22:I30)</f>
        <v>2.003072878297528</v>
      </c>
      <c r="J33" s="4">
        <f>+STDEV(J22:J30)</f>
        <v>951.31051675975584</v>
      </c>
      <c r="L33" s="4">
        <f t="shared" ref="L33:M33" si="13">+STDEV(L22:L30)</f>
        <v>3.7534149526220011</v>
      </c>
      <c r="M33" s="4">
        <f t="shared" si="13"/>
        <v>3.9749870041869313</v>
      </c>
    </row>
    <row r="34" spans="1:13">
      <c r="A34" s="4" t="s">
        <v>27</v>
      </c>
      <c r="J34" s="4">
        <f>+J33/2.65</f>
        <v>358.98510066405885</v>
      </c>
      <c r="L34" s="4">
        <f t="shared" ref="L34:M34" si="14">+L33/2.65</f>
        <v>1.4163830009894345</v>
      </c>
      <c r="M34" s="4">
        <f t="shared" si="14"/>
        <v>1.4999950959195967</v>
      </c>
    </row>
    <row r="35" spans="1:13">
      <c r="J35" s="4">
        <f>+(J34/J32)*100</f>
        <v>16.991062649110617</v>
      </c>
      <c r="L35" s="4">
        <f t="shared" ref="L35:M35" si="15">+(L34/L32)*100</f>
        <v>16.716688320954653</v>
      </c>
      <c r="M35" s="4">
        <f t="shared" si="15"/>
        <v>17.174534078299271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>
      <c r="A38" s="3">
        <v>1</v>
      </c>
      <c r="B38" s="3">
        <v>5.49</v>
      </c>
      <c r="C38" s="3">
        <v>3.28</v>
      </c>
      <c r="D38" s="3">
        <v>45.95</v>
      </c>
      <c r="E38" s="3">
        <f>(25*3600)/D38/1000</f>
        <v>1.958650707290533</v>
      </c>
      <c r="F38" s="3">
        <f>(B38-C38)*E38</f>
        <v>4.3286180631120788</v>
      </c>
      <c r="G38" s="3">
        <f>(F38-F47)</f>
        <v>2.7638808980476472</v>
      </c>
      <c r="H38" s="3">
        <v>0.95840000000000003</v>
      </c>
      <c r="I38" s="3">
        <f>G38/H38</f>
        <v>2.8838490171615683</v>
      </c>
      <c r="J38" s="3">
        <v>2883.8490171615686</v>
      </c>
      <c r="K38" s="3">
        <v>0.2427</v>
      </c>
      <c r="L38" s="3">
        <f>+G38/K38</f>
        <v>11.388054792120508</v>
      </c>
      <c r="M38">
        <v>11.388054792120508</v>
      </c>
    </row>
    <row r="39" spans="1:13">
      <c r="A39">
        <v>2</v>
      </c>
      <c r="B39" s="3">
        <v>5.49</v>
      </c>
      <c r="C39">
        <v>3.08</v>
      </c>
      <c r="D39">
        <v>48.51</v>
      </c>
      <c r="E39" s="3">
        <f t="shared" ref="E39:E47" si="16">(25*3600)/D39/1000</f>
        <v>1.855287569573284</v>
      </c>
      <c r="F39">
        <f t="shared" ref="F39:F47" si="17">(B39-C39)*E39</f>
        <v>4.471243042671615</v>
      </c>
      <c r="G39">
        <f>(F39-F47)</f>
        <v>2.9065058776071835</v>
      </c>
      <c r="H39">
        <v>1.4191</v>
      </c>
      <c r="I39">
        <f t="shared" ref="I39:I46" si="18">G39/H39</f>
        <v>2.0481332376909194</v>
      </c>
      <c r="J39">
        <v>2048.133237690919</v>
      </c>
      <c r="K39">
        <v>0.33650000000000002</v>
      </c>
      <c r="L39" s="3">
        <f t="shared" ref="L39:L46" si="19">+G39/K39</f>
        <v>8.6374617462323435</v>
      </c>
      <c r="M39">
        <v>8.6374617462323435</v>
      </c>
    </row>
    <row r="40" spans="1:13">
      <c r="A40">
        <v>3</v>
      </c>
      <c r="B40" s="3">
        <v>5.49</v>
      </c>
      <c r="C40">
        <v>3.36</v>
      </c>
      <c r="D40">
        <v>46.79</v>
      </c>
      <c r="E40" s="3">
        <f t="shared" si="16"/>
        <v>1.9234879247702501</v>
      </c>
      <c r="F40">
        <f t="shared" si="17"/>
        <v>4.0970292797606334</v>
      </c>
      <c r="G40">
        <f>(F40-F47)</f>
        <v>2.5322921146962019</v>
      </c>
      <c r="H40">
        <v>0.74180000000000001</v>
      </c>
      <c r="I40">
        <f t="shared" si="18"/>
        <v>3.4137127456136449</v>
      </c>
      <c r="J40">
        <v>3413.7127456136454</v>
      </c>
      <c r="K40">
        <v>0.1741</v>
      </c>
      <c r="L40" s="3">
        <f t="shared" si="19"/>
        <v>14.545043737485363</v>
      </c>
      <c r="M40">
        <v>14.545043737485363</v>
      </c>
    </row>
    <row r="41" spans="1:13">
      <c r="A41">
        <v>4</v>
      </c>
      <c r="B41" s="3">
        <v>5.49</v>
      </c>
      <c r="C41">
        <v>3.37</v>
      </c>
      <c r="D41">
        <v>48.24</v>
      </c>
      <c r="E41" s="3">
        <f t="shared" si="16"/>
        <v>1.8656716417910448</v>
      </c>
      <c r="F41">
        <f t="shared" si="17"/>
        <v>3.9552238805970155</v>
      </c>
      <c r="G41">
        <f>(F41-F47)</f>
        <v>2.390486715532584</v>
      </c>
      <c r="H41">
        <v>1.3603000000000001</v>
      </c>
      <c r="I41">
        <f t="shared" si="18"/>
        <v>1.7573231754264382</v>
      </c>
      <c r="J41">
        <v>1757.323175426438</v>
      </c>
      <c r="K41">
        <v>0.3175</v>
      </c>
      <c r="L41" s="3">
        <f t="shared" si="19"/>
        <v>7.5290920174254614</v>
      </c>
      <c r="M41">
        <v>7.5290920174254614</v>
      </c>
    </row>
    <row r="42" spans="1:13">
      <c r="A42">
        <v>5</v>
      </c>
      <c r="B42" s="3">
        <v>5.49</v>
      </c>
      <c r="C42">
        <v>3.74</v>
      </c>
      <c r="D42">
        <v>49.91</v>
      </c>
      <c r="E42" s="3">
        <f t="shared" si="16"/>
        <v>1.8032458425165299</v>
      </c>
      <c r="F42">
        <f t="shared" si="17"/>
        <v>3.1556802244039273</v>
      </c>
      <c r="G42">
        <f>(F42-F47)</f>
        <v>1.5909430593394958</v>
      </c>
      <c r="H42">
        <v>0.84489999999999998</v>
      </c>
      <c r="I42">
        <f t="shared" si="18"/>
        <v>1.8829956910160917</v>
      </c>
      <c r="J42">
        <v>1882.9956910160918</v>
      </c>
      <c r="K42">
        <v>0.21099999999999999</v>
      </c>
      <c r="L42" s="3">
        <f t="shared" si="19"/>
        <v>7.5400144992393168</v>
      </c>
      <c r="M42">
        <v>7.5400144992393168</v>
      </c>
    </row>
    <row r="43" spans="1:13" s="1" customFormat="1">
      <c r="A43" s="1">
        <v>6</v>
      </c>
      <c r="B43" s="1">
        <v>5.49</v>
      </c>
      <c r="C43" s="1">
        <v>3.69</v>
      </c>
      <c r="D43" s="1">
        <v>47.77</v>
      </c>
      <c r="E43" s="3">
        <f t="shared" si="16"/>
        <v>1.8840276324052752</v>
      </c>
      <c r="F43" s="1">
        <f t="shared" si="17"/>
        <v>3.3912497383294959</v>
      </c>
      <c r="G43" s="1">
        <f>(F43-F47)</f>
        <v>1.8265125732650644</v>
      </c>
      <c r="H43" s="1">
        <v>1.2826</v>
      </c>
      <c r="I43" s="1">
        <f t="shared" si="18"/>
        <v>1.4240703050561863</v>
      </c>
      <c r="K43" s="1">
        <v>0.32069999999999999</v>
      </c>
      <c r="L43" s="3">
        <f t="shared" si="19"/>
        <v>5.6953931190055025</v>
      </c>
      <c r="M43"/>
    </row>
    <row r="44" spans="1:13" s="3" customFormat="1">
      <c r="A44" s="3">
        <v>7</v>
      </c>
      <c r="B44" s="3">
        <v>5.49</v>
      </c>
      <c r="C44" s="3">
        <v>3.75</v>
      </c>
      <c r="D44" s="3">
        <v>60</v>
      </c>
      <c r="E44" s="3">
        <f t="shared" si="16"/>
        <v>1.5</v>
      </c>
      <c r="F44" s="3">
        <f t="shared" si="17"/>
        <v>2.6100000000000003</v>
      </c>
      <c r="G44" s="3">
        <f>(F44-F47)</f>
        <v>1.0452628349355688</v>
      </c>
      <c r="H44" s="3">
        <v>1.0993999999999999</v>
      </c>
      <c r="I44" s="3">
        <f t="shared" si="18"/>
        <v>0.95075753587008272</v>
      </c>
      <c r="J44" s="3">
        <v>950.75753587008296</v>
      </c>
      <c r="K44" s="3">
        <v>0.26600000000000001</v>
      </c>
      <c r="L44" s="3">
        <f t="shared" si="19"/>
        <v>3.9295595298329653</v>
      </c>
      <c r="M44">
        <v>3.9295595298329653</v>
      </c>
    </row>
    <row r="45" spans="1:13" s="1" customFormat="1">
      <c r="A45" s="1">
        <v>8</v>
      </c>
      <c r="B45" s="1">
        <v>5.49</v>
      </c>
      <c r="C45" s="1">
        <v>3.82</v>
      </c>
      <c r="D45" s="1">
        <v>46.06</v>
      </c>
      <c r="E45" s="3">
        <f t="shared" si="16"/>
        <v>1.9539730785931393</v>
      </c>
      <c r="F45" s="1">
        <f t="shared" si="17"/>
        <v>3.2631350412505435</v>
      </c>
      <c r="G45" s="1">
        <f>(F45-F47)</f>
        <v>1.698397876186112</v>
      </c>
      <c r="H45" s="1">
        <v>1.2566999999999999</v>
      </c>
      <c r="I45" s="1">
        <f t="shared" si="18"/>
        <v>1.3514743981746735</v>
      </c>
      <c r="K45" s="1">
        <v>0.30149999999999999</v>
      </c>
      <c r="L45" s="3">
        <f t="shared" si="19"/>
        <v>5.6331604516952307</v>
      </c>
      <c r="M45"/>
    </row>
    <row r="46" spans="1:13">
      <c r="A46" s="3">
        <v>9</v>
      </c>
      <c r="B46" s="3">
        <v>5.49</v>
      </c>
      <c r="C46" s="3">
        <v>4.18</v>
      </c>
      <c r="D46" s="3">
        <v>50.74</v>
      </c>
      <c r="E46" s="3">
        <f t="shared" si="16"/>
        <v>1.7737485218762317</v>
      </c>
      <c r="F46" s="3">
        <f t="shared" si="17"/>
        <v>2.3236105636578643</v>
      </c>
      <c r="G46" s="3">
        <f>(F46-F47)</f>
        <v>0.75887339859343284</v>
      </c>
      <c r="H46" s="3">
        <v>1.381</v>
      </c>
      <c r="I46" s="3">
        <f t="shared" si="18"/>
        <v>0.54951006415165304</v>
      </c>
      <c r="J46" s="3">
        <v>549.5100641516533</v>
      </c>
      <c r="K46" s="3">
        <v>0.34</v>
      </c>
      <c r="L46" s="3">
        <f t="shared" si="19"/>
        <v>2.2319805840983316</v>
      </c>
      <c r="M46">
        <v>2.2319805840983316</v>
      </c>
    </row>
    <row r="47" spans="1:13">
      <c r="A47" t="s">
        <v>22</v>
      </c>
      <c r="B47" s="3">
        <v>5.49</v>
      </c>
      <c r="C47">
        <v>4.6399999999999997</v>
      </c>
      <c r="D47">
        <v>48.89</v>
      </c>
      <c r="E47" s="3">
        <f t="shared" si="16"/>
        <v>1.840867253016977</v>
      </c>
      <c r="F47">
        <f t="shared" si="17"/>
        <v>1.5647371650644315</v>
      </c>
    </row>
    <row r="48" spans="1:13">
      <c r="J48" s="4">
        <f>AVERAGE(J38:J46)</f>
        <v>1926.6116381329141</v>
      </c>
      <c r="L48" s="4">
        <f t="shared" ref="L48:M48" si="20">AVERAGE(L38:L46)</f>
        <v>7.4588622752372267</v>
      </c>
      <c r="M48" s="4">
        <f t="shared" si="20"/>
        <v>7.9716009866334705</v>
      </c>
    </row>
    <row r="49" spans="1:13">
      <c r="I49" s="4">
        <f>AVERAGE(I38:I46)</f>
        <v>1.8068695744623622</v>
      </c>
      <c r="J49" s="4">
        <f>+STDEV(J38:J46)</f>
        <v>1001.8151452282736</v>
      </c>
      <c r="L49" s="4">
        <f t="shared" ref="L49:M49" si="21">+STDEV(L38:L46)</f>
        <v>3.762851592528679</v>
      </c>
      <c r="M49" s="4">
        <f t="shared" si="21"/>
        <v>4.1830829807402035</v>
      </c>
    </row>
    <row r="50" spans="1:13">
      <c r="A50" s="4" t="s">
        <v>28</v>
      </c>
      <c r="J50" s="4">
        <f>+J49/2.65</f>
        <v>378.04345102953727</v>
      </c>
      <c r="L50" s="4">
        <f t="shared" ref="L50:M50" si="22">+L49/2.65</f>
        <v>1.4199439971806336</v>
      </c>
      <c r="M50" s="4">
        <f t="shared" si="22"/>
        <v>1.5785218795246052</v>
      </c>
    </row>
    <row r="51" spans="1:13">
      <c r="J51" s="4">
        <f>+(J50/J48)*100</f>
        <v>19.622192846083937</v>
      </c>
      <c r="L51" s="4">
        <f t="shared" ref="L51:M51" si="23">+(L50/L48)*100</f>
        <v>19.037005172956793</v>
      </c>
      <c r="M51" s="4">
        <f t="shared" si="23"/>
        <v>19.80181750405497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>
      <c r="A54" s="3">
        <v>1</v>
      </c>
      <c r="B54" s="3">
        <v>5.51</v>
      </c>
      <c r="C54" s="3">
        <v>3.16</v>
      </c>
      <c r="D54" s="3">
        <v>45.95</v>
      </c>
      <c r="E54" s="3">
        <f>(25*3600)/D54/1000</f>
        <v>1.958650707290533</v>
      </c>
      <c r="F54" s="3">
        <f>(B54-C54)*E54</f>
        <v>4.6028291621327515</v>
      </c>
      <c r="G54" s="3">
        <f>(F54-F63)</f>
        <v>2.9276399618873024</v>
      </c>
      <c r="H54" s="3">
        <v>0.95840000000000003</v>
      </c>
      <c r="I54" s="3">
        <f>G54/H54</f>
        <v>3.0547161538890881</v>
      </c>
      <c r="J54" s="3">
        <v>3054.7161538890882</v>
      </c>
      <c r="K54" s="3">
        <v>0.2427</v>
      </c>
      <c r="L54" s="3">
        <f>+G54/K54</f>
        <v>12.062793415275246</v>
      </c>
      <c r="M54">
        <v>12.062793415275246</v>
      </c>
    </row>
    <row r="55" spans="1:13">
      <c r="A55">
        <v>2</v>
      </c>
      <c r="B55" s="3">
        <v>5.51</v>
      </c>
      <c r="C55">
        <v>2.86</v>
      </c>
      <c r="D55">
        <v>48.51</v>
      </c>
      <c r="E55" s="3">
        <f t="shared" ref="E55:E63" si="24">(25*3600)/D55/1000</f>
        <v>1.855287569573284</v>
      </c>
      <c r="F55">
        <f t="shared" ref="F55:F63" si="25">(B55-C55)*E55</f>
        <v>4.9165120593692029</v>
      </c>
      <c r="G55">
        <f>(F55-F63)</f>
        <v>3.2413228591237537</v>
      </c>
      <c r="H55">
        <v>1.4191</v>
      </c>
      <c r="I55">
        <f t="shared" ref="I55:I62" si="26">G55/H55</f>
        <v>2.2840693813852115</v>
      </c>
      <c r="J55">
        <v>2284.0693813852108</v>
      </c>
      <c r="K55">
        <v>0.33650000000000002</v>
      </c>
      <c r="L55" s="3">
        <f t="shared" ref="L55:L62" si="27">+G55/K55</f>
        <v>9.6324602054197719</v>
      </c>
      <c r="M55">
        <v>9.6324602054197719</v>
      </c>
    </row>
    <row r="56" spans="1:13">
      <c r="A56">
        <v>3</v>
      </c>
      <c r="B56" s="3">
        <v>5.51</v>
      </c>
      <c r="C56">
        <v>3.39</v>
      </c>
      <c r="D56">
        <v>46.79</v>
      </c>
      <c r="E56" s="3">
        <f t="shared" si="24"/>
        <v>1.9234879247702501</v>
      </c>
      <c r="F56">
        <f t="shared" si="25"/>
        <v>4.0777944005129294</v>
      </c>
      <c r="G56">
        <f>(F56-F63)</f>
        <v>2.4026052002674803</v>
      </c>
      <c r="H56">
        <v>0.74180000000000001</v>
      </c>
      <c r="I56">
        <f t="shared" si="26"/>
        <v>3.2388854142187653</v>
      </c>
      <c r="J56">
        <v>3238.8854142187656</v>
      </c>
      <c r="K56">
        <v>0.1741</v>
      </c>
      <c r="L56" s="3">
        <f t="shared" si="27"/>
        <v>13.80014474593613</v>
      </c>
      <c r="M56">
        <v>13.80014474593613</v>
      </c>
    </row>
    <row r="57" spans="1:13">
      <c r="A57">
        <v>4</v>
      </c>
      <c r="B57" s="3">
        <v>5.51</v>
      </c>
      <c r="C57">
        <v>3.34</v>
      </c>
      <c r="D57">
        <v>48.24</v>
      </c>
      <c r="E57" s="3">
        <f t="shared" si="24"/>
        <v>1.8656716417910448</v>
      </c>
      <c r="F57">
        <f t="shared" si="25"/>
        <v>4.0485074626865671</v>
      </c>
      <c r="G57">
        <f>(F57-F63)</f>
        <v>2.373318262441118</v>
      </c>
      <c r="H57">
        <v>1.3603000000000001</v>
      </c>
      <c r="I57">
        <f t="shared" si="26"/>
        <v>1.7447020969206188</v>
      </c>
      <c r="J57">
        <v>1744.7020969206187</v>
      </c>
      <c r="K57">
        <v>0.3175</v>
      </c>
      <c r="L57" s="3">
        <f t="shared" si="27"/>
        <v>7.4750181494208441</v>
      </c>
      <c r="M57">
        <v>7.4750181494208441</v>
      </c>
    </row>
    <row r="58" spans="1:13">
      <c r="A58">
        <v>5</v>
      </c>
      <c r="B58" s="3">
        <v>5.51</v>
      </c>
      <c r="C58">
        <v>3.58</v>
      </c>
      <c r="D58">
        <v>49.91</v>
      </c>
      <c r="E58" s="3">
        <f t="shared" si="24"/>
        <v>1.8032458425165299</v>
      </c>
      <c r="F58">
        <f t="shared" si="25"/>
        <v>3.4802644760569019</v>
      </c>
      <c r="G58">
        <f>(F58-F63)</f>
        <v>1.8050752758114526</v>
      </c>
      <c r="H58">
        <v>0.84489999999999998</v>
      </c>
      <c r="I58">
        <f t="shared" si="26"/>
        <v>2.1364365910894221</v>
      </c>
      <c r="J58">
        <v>2136.4365910894221</v>
      </c>
      <c r="K58">
        <v>0.21099999999999999</v>
      </c>
      <c r="L58" s="3">
        <f t="shared" si="27"/>
        <v>8.5548591270684966</v>
      </c>
      <c r="M58">
        <v>8.5548591270684966</v>
      </c>
    </row>
    <row r="59" spans="1:13" s="1" customFormat="1">
      <c r="A59" s="1">
        <v>6</v>
      </c>
      <c r="B59" s="1">
        <v>5.51</v>
      </c>
      <c r="C59" s="1">
        <v>3.47</v>
      </c>
      <c r="D59" s="1">
        <v>47.77</v>
      </c>
      <c r="E59" s="3">
        <f t="shared" si="24"/>
        <v>1.8840276324052752</v>
      </c>
      <c r="F59" s="1">
        <f t="shared" si="25"/>
        <v>3.8434163701067607</v>
      </c>
      <c r="G59" s="1">
        <f>(F59-F63)</f>
        <v>2.1682271698613116</v>
      </c>
      <c r="H59" s="1">
        <v>1.2826</v>
      </c>
      <c r="I59" s="1">
        <f t="shared" si="26"/>
        <v>1.6904936612048274</v>
      </c>
      <c r="K59" s="1">
        <v>0.32069999999999999</v>
      </c>
      <c r="L59" s="3">
        <f t="shared" si="27"/>
        <v>6.7609203924580967</v>
      </c>
      <c r="M59"/>
    </row>
    <row r="60" spans="1:13" s="3" customFormat="1">
      <c r="A60" s="3">
        <v>7</v>
      </c>
      <c r="B60" s="3">
        <v>5.51</v>
      </c>
      <c r="C60" s="3">
        <v>3.34</v>
      </c>
      <c r="D60" s="3">
        <v>60</v>
      </c>
      <c r="E60" s="3">
        <f t="shared" si="24"/>
        <v>1.5</v>
      </c>
      <c r="F60" s="3">
        <f t="shared" si="25"/>
        <v>3.2549999999999999</v>
      </c>
      <c r="G60" s="3">
        <f>(F60-F63)</f>
        <v>1.5798107997545505</v>
      </c>
      <c r="H60" s="3">
        <v>1.0993999999999999</v>
      </c>
      <c r="I60" s="3">
        <f t="shared" si="26"/>
        <v>1.4369754409264603</v>
      </c>
      <c r="J60" s="3">
        <v>1436.9754409264606</v>
      </c>
      <c r="K60" s="3">
        <v>0.26600000000000001</v>
      </c>
      <c r="L60" s="3">
        <f t="shared" si="27"/>
        <v>5.9391383449419193</v>
      </c>
      <c r="M60">
        <v>5.9391383449419193</v>
      </c>
    </row>
    <row r="61" spans="1:13" s="1" customFormat="1">
      <c r="A61" s="1">
        <v>8</v>
      </c>
      <c r="B61" s="1">
        <v>5.51</v>
      </c>
      <c r="C61" s="1">
        <v>3.7</v>
      </c>
      <c r="D61" s="1">
        <v>46.06</v>
      </c>
      <c r="E61" s="3">
        <f t="shared" si="24"/>
        <v>1.9539730785931393</v>
      </c>
      <c r="F61" s="1">
        <f t="shared" si="25"/>
        <v>3.5366912722535813</v>
      </c>
      <c r="G61" s="1">
        <f>(F61-F63)</f>
        <v>1.8615020720081319</v>
      </c>
      <c r="H61" s="1">
        <v>1.2566999999999999</v>
      </c>
      <c r="I61" s="1">
        <f t="shared" si="26"/>
        <v>1.4812620927891558</v>
      </c>
      <c r="K61" s="1">
        <v>0.30149999999999999</v>
      </c>
      <c r="L61" s="3">
        <f t="shared" si="27"/>
        <v>6.1741362255659435</v>
      </c>
      <c r="M61"/>
    </row>
    <row r="62" spans="1:13">
      <c r="A62" s="3">
        <v>9</v>
      </c>
      <c r="B62" s="3">
        <v>5.51</v>
      </c>
      <c r="C62" s="3">
        <v>3.9</v>
      </c>
      <c r="D62" s="3">
        <v>50.74</v>
      </c>
      <c r="E62" s="3">
        <f t="shared" si="24"/>
        <v>1.7737485218762317</v>
      </c>
      <c r="F62" s="3">
        <f t="shared" si="25"/>
        <v>2.8557351202207326</v>
      </c>
      <c r="G62" s="3">
        <f>(F62-F63)</f>
        <v>1.1805459199752832</v>
      </c>
      <c r="H62" s="3">
        <v>1.381</v>
      </c>
      <c r="I62" s="3">
        <f t="shared" si="26"/>
        <v>0.85484860244408634</v>
      </c>
      <c r="J62" s="3">
        <v>854.84860244408662</v>
      </c>
      <c r="K62" s="3">
        <v>0.34</v>
      </c>
      <c r="L62" s="3">
        <f t="shared" si="27"/>
        <v>3.4721938822802447</v>
      </c>
      <c r="M62">
        <v>3.4721938822802447</v>
      </c>
    </row>
    <row r="63" spans="1:13">
      <c r="A63" t="s">
        <v>22</v>
      </c>
      <c r="B63" s="3">
        <v>5.51</v>
      </c>
      <c r="C63">
        <v>4.5999999999999996</v>
      </c>
      <c r="D63">
        <v>48.89</v>
      </c>
      <c r="E63" s="3">
        <f t="shared" si="24"/>
        <v>1.840867253016977</v>
      </c>
      <c r="F63">
        <f t="shared" si="25"/>
        <v>1.6751892002454494</v>
      </c>
    </row>
    <row r="64" spans="1:13">
      <c r="J64" s="4">
        <f>AVERAGE(J54:J62)</f>
        <v>2107.2333829819504</v>
      </c>
      <c r="L64" s="4">
        <f t="shared" ref="L64:M64" si="28">AVERAGE(L54:L62)</f>
        <v>8.2079627209296344</v>
      </c>
      <c r="M64" s="4">
        <f t="shared" si="28"/>
        <v>8.7052296957632365</v>
      </c>
    </row>
    <row r="65" spans="1:13">
      <c r="I65" s="4">
        <f>AVERAGE(I54:I62)</f>
        <v>1.9913766038741818</v>
      </c>
      <c r="J65" s="4">
        <f>+STDEV(J54:J62)</f>
        <v>852.41089460501632</v>
      </c>
      <c r="L65" s="4">
        <f t="shared" ref="L65:M65" si="29">+STDEV(L54:L62)</f>
        <v>3.2137285527001178</v>
      </c>
      <c r="M65" s="4">
        <f t="shared" si="29"/>
        <v>3.5275843212238804</v>
      </c>
    </row>
    <row r="66" spans="1:13">
      <c r="A66" s="4" t="s">
        <v>29</v>
      </c>
      <c r="J66" s="4">
        <f>+J65/2.65</f>
        <v>321.66448853019483</v>
      </c>
      <c r="L66" s="4">
        <f t="shared" ref="L66:M66" si="30">+L65/2.65</f>
        <v>1.2127277557358935</v>
      </c>
      <c r="M66" s="4">
        <f t="shared" si="30"/>
        <v>1.3311638948014644</v>
      </c>
    </row>
    <row r="67" spans="1:13">
      <c r="J67" s="4">
        <f>+(J66/J64)*100</f>
        <v>15.26477755752933</v>
      </c>
      <c r="L67" s="4">
        <f t="shared" ref="L67:M67" si="31">+(L66/L64)*100</f>
        <v>14.775015396250971</v>
      </c>
      <c r="M67" s="4">
        <f t="shared" si="31"/>
        <v>15.291542455787594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>
      <c r="A70" s="3">
        <v>1</v>
      </c>
      <c r="B70" s="3">
        <v>5.56</v>
      </c>
      <c r="C70" s="3">
        <v>3.25</v>
      </c>
      <c r="D70" s="3">
        <v>45.95</v>
      </c>
      <c r="E70" s="3">
        <f>(25*3600)/D70/1000</f>
        <v>1.958650707290533</v>
      </c>
      <c r="F70" s="3">
        <f>(B70-C70)*E70</f>
        <v>4.5244831338411302</v>
      </c>
      <c r="G70" s="3">
        <f>(F70-F79)</f>
        <v>2.9781546413068698</v>
      </c>
      <c r="H70" s="3">
        <v>0.95840000000000003</v>
      </c>
      <c r="I70" s="3">
        <f>G70/H70</f>
        <v>3.1074234571231947</v>
      </c>
      <c r="J70" s="3">
        <v>3107.4234571231946</v>
      </c>
      <c r="K70" s="3">
        <v>0.2427</v>
      </c>
      <c r="L70" s="3">
        <f>+G70/K70</f>
        <v>12.270929712842479</v>
      </c>
      <c r="M70">
        <v>12.270929712842479</v>
      </c>
    </row>
    <row r="71" spans="1:13">
      <c r="A71">
        <v>2</v>
      </c>
      <c r="B71" s="3">
        <v>5.56</v>
      </c>
      <c r="C71">
        <v>3.08</v>
      </c>
      <c r="D71">
        <v>48.51</v>
      </c>
      <c r="E71" s="3">
        <f t="shared" ref="E71:E79" si="32">(25*3600)/D71/1000</f>
        <v>1.855287569573284</v>
      </c>
      <c r="F71">
        <f t="shared" ref="F71:F79" si="33">(B71-C71)*E71</f>
        <v>4.6011131725417433</v>
      </c>
      <c r="G71">
        <f>(F71-F79)</f>
        <v>3.0547846800074829</v>
      </c>
      <c r="H71">
        <v>1.4191</v>
      </c>
      <c r="I71">
        <f t="shared" ref="I71:I78" si="34">G71/H71</f>
        <v>2.1526211542579685</v>
      </c>
      <c r="J71">
        <v>2152.6211542579686</v>
      </c>
      <c r="K71">
        <v>0.33650000000000002</v>
      </c>
      <c r="L71" s="3">
        <f t="shared" ref="L71:L78" si="35">+G71/K71</f>
        <v>9.078111976248092</v>
      </c>
      <c r="M71">
        <v>9.078111976248092</v>
      </c>
    </row>
    <row r="72" spans="1:13">
      <c r="A72">
        <v>3</v>
      </c>
      <c r="B72" s="3">
        <v>5.56</v>
      </c>
      <c r="C72">
        <v>3.36</v>
      </c>
      <c r="D72">
        <v>46.79</v>
      </c>
      <c r="E72" s="3">
        <f t="shared" si="32"/>
        <v>1.9234879247702501</v>
      </c>
      <c r="F72">
        <f t="shared" si="33"/>
        <v>4.2316734344945495</v>
      </c>
      <c r="G72">
        <f>(F72-F79)</f>
        <v>2.6853449419602891</v>
      </c>
      <c r="H72">
        <v>0.74180000000000001</v>
      </c>
      <c r="I72">
        <f t="shared" si="34"/>
        <v>3.6200390158537195</v>
      </c>
      <c r="J72">
        <v>3620.0390158537198</v>
      </c>
      <c r="K72">
        <v>0.1741</v>
      </c>
      <c r="L72" s="3">
        <f t="shared" si="35"/>
        <v>15.424152452385348</v>
      </c>
      <c r="M72">
        <v>15.424152452385348</v>
      </c>
    </row>
    <row r="73" spans="1:13">
      <c r="A73">
        <v>4</v>
      </c>
      <c r="B73" s="3">
        <v>5.56</v>
      </c>
      <c r="C73">
        <v>3.29</v>
      </c>
      <c r="D73">
        <v>48.24</v>
      </c>
      <c r="E73" s="3">
        <f t="shared" si="32"/>
        <v>1.8656716417910448</v>
      </c>
      <c r="F73">
        <f t="shared" si="33"/>
        <v>4.2350746268656714</v>
      </c>
      <c r="G73">
        <f>(F73-F79)</f>
        <v>2.688746134331411</v>
      </c>
      <c r="H73">
        <v>1.3603000000000001</v>
      </c>
      <c r="I73">
        <f t="shared" si="34"/>
        <v>1.9765832054189596</v>
      </c>
      <c r="J73">
        <v>1976.5832054189596</v>
      </c>
      <c r="K73">
        <v>0.3175</v>
      </c>
      <c r="L73" s="3">
        <f t="shared" si="35"/>
        <v>8.4684917616737359</v>
      </c>
      <c r="M73">
        <v>8.4684917616737359</v>
      </c>
    </row>
    <row r="74" spans="1:13">
      <c r="A74">
        <v>5</v>
      </c>
      <c r="B74" s="3">
        <v>5.56</v>
      </c>
      <c r="C74">
        <v>3.47</v>
      </c>
      <c r="D74">
        <v>49.91</v>
      </c>
      <c r="E74" s="3">
        <f t="shared" si="32"/>
        <v>1.8032458425165299</v>
      </c>
      <c r="F74">
        <f t="shared" si="33"/>
        <v>3.7687838108595462</v>
      </c>
      <c r="G74">
        <f>(F74-F79)</f>
        <v>2.2224553183252858</v>
      </c>
      <c r="H74">
        <v>0.84489999999999998</v>
      </c>
      <c r="I74">
        <f t="shared" si="34"/>
        <v>2.630435931264393</v>
      </c>
      <c r="J74">
        <v>2630.4359312643928</v>
      </c>
      <c r="K74">
        <v>0.21099999999999999</v>
      </c>
      <c r="L74" s="3">
        <f t="shared" si="35"/>
        <v>10.532963593958701</v>
      </c>
      <c r="M74">
        <v>10.532963593958701</v>
      </c>
    </row>
    <row r="75" spans="1:13" s="1" customFormat="1">
      <c r="A75" s="1">
        <v>6</v>
      </c>
      <c r="B75" s="1">
        <v>5.56</v>
      </c>
      <c r="C75" s="1">
        <v>3.54</v>
      </c>
      <c r="D75" s="1">
        <v>47.77</v>
      </c>
      <c r="E75" s="3">
        <f t="shared" si="32"/>
        <v>1.8840276324052752</v>
      </c>
      <c r="F75" s="1">
        <f t="shared" si="33"/>
        <v>3.8057358174586549</v>
      </c>
      <c r="G75" s="1">
        <f>(F75-F79)</f>
        <v>2.2594073249243944</v>
      </c>
      <c r="H75" s="1">
        <v>1.2826</v>
      </c>
      <c r="I75" s="1">
        <f t="shared" si="34"/>
        <v>1.7615837555936336</v>
      </c>
      <c r="K75" s="1">
        <v>0.32069999999999999</v>
      </c>
      <c r="L75" s="3">
        <f t="shared" si="35"/>
        <v>7.0452364356856707</v>
      </c>
      <c r="M75"/>
    </row>
    <row r="76" spans="1:13" s="3" customFormat="1">
      <c r="A76" s="3">
        <v>7</v>
      </c>
      <c r="B76" s="3">
        <v>5.56</v>
      </c>
      <c r="C76" s="3">
        <v>3.52</v>
      </c>
      <c r="D76" s="3">
        <v>60</v>
      </c>
      <c r="E76" s="3">
        <f t="shared" si="32"/>
        <v>1.5</v>
      </c>
      <c r="F76" s="3">
        <f t="shared" si="33"/>
        <v>3.0599999999999996</v>
      </c>
      <c r="G76" s="3">
        <f>(F76-F79)</f>
        <v>1.5136715074657392</v>
      </c>
      <c r="H76" s="3">
        <v>1.0993999999999999</v>
      </c>
      <c r="I76" s="3">
        <f t="shared" si="34"/>
        <v>1.3768159973310345</v>
      </c>
      <c r="J76" s="3">
        <v>1376.8159973310344</v>
      </c>
      <c r="K76" s="3">
        <v>0.26600000000000001</v>
      </c>
      <c r="L76" s="3">
        <f t="shared" si="35"/>
        <v>5.6904943889689443</v>
      </c>
      <c r="M76">
        <v>5.6904943889689443</v>
      </c>
    </row>
    <row r="77" spans="1:13" s="1" customFormat="1">
      <c r="A77" s="1">
        <v>8</v>
      </c>
      <c r="B77" s="1">
        <v>5.56</v>
      </c>
      <c r="C77" s="1">
        <v>3.62</v>
      </c>
      <c r="D77" s="1">
        <v>46.06</v>
      </c>
      <c r="E77" s="3">
        <f t="shared" si="32"/>
        <v>1.9539730785931393</v>
      </c>
      <c r="F77" s="1">
        <f t="shared" si="33"/>
        <v>3.7907077724706895</v>
      </c>
      <c r="G77" s="1">
        <f>(F77-F79)</f>
        <v>2.2443792799364291</v>
      </c>
      <c r="H77" s="1">
        <v>1.2566999999999999</v>
      </c>
      <c r="I77" s="1">
        <f t="shared" si="34"/>
        <v>1.7859308346752838</v>
      </c>
      <c r="K77" s="1">
        <v>0.30149999999999999</v>
      </c>
      <c r="L77" s="3">
        <f t="shared" si="35"/>
        <v>7.4440440462236452</v>
      </c>
      <c r="M77"/>
    </row>
    <row r="78" spans="1:13">
      <c r="A78" s="3">
        <v>9</v>
      </c>
      <c r="B78" s="3">
        <v>5.56</v>
      </c>
      <c r="C78" s="3">
        <v>4.22</v>
      </c>
      <c r="D78" s="3">
        <v>50.74</v>
      </c>
      <c r="E78" s="3">
        <f t="shared" si="32"/>
        <v>1.7737485218762317</v>
      </c>
      <c r="F78" s="3">
        <f t="shared" si="33"/>
        <v>2.3768230193141502</v>
      </c>
      <c r="G78" s="3">
        <f>(F78-F79)</f>
        <v>0.83049452677988977</v>
      </c>
      <c r="H78" s="3">
        <v>1.381</v>
      </c>
      <c r="I78" s="3">
        <f t="shared" si="34"/>
        <v>0.60137185139745819</v>
      </c>
      <c r="J78" s="3">
        <v>601.37185139745827</v>
      </c>
      <c r="K78" s="3">
        <v>0.34</v>
      </c>
      <c r="L78" s="3">
        <f t="shared" si="35"/>
        <v>2.4426309611173225</v>
      </c>
      <c r="M78">
        <v>2.4426309611173225</v>
      </c>
    </row>
    <row r="79" spans="1:13">
      <c r="A79" t="s">
        <v>22</v>
      </c>
      <c r="B79" s="3">
        <v>5.56</v>
      </c>
      <c r="C79">
        <v>4.72</v>
      </c>
      <c r="D79">
        <v>48.89</v>
      </c>
      <c r="E79" s="3">
        <f t="shared" si="32"/>
        <v>1.840867253016977</v>
      </c>
      <c r="F79">
        <f t="shared" si="33"/>
        <v>1.5463284925342604</v>
      </c>
    </row>
    <row r="80" spans="1:13">
      <c r="J80" s="4">
        <f>AVERAGE(J70:J78)</f>
        <v>2209.3272303781041</v>
      </c>
      <c r="L80" s="4">
        <f t="shared" ref="L80:M80" si="36">AVERAGE(L70:L78)</f>
        <v>8.7107839254559938</v>
      </c>
      <c r="M80" s="4">
        <f t="shared" si="36"/>
        <v>9.1296821210278036</v>
      </c>
    </row>
    <row r="81" spans="1:13">
      <c r="J81" s="4">
        <f>+STDEV(J70:J78)</f>
        <v>1025.507835684446</v>
      </c>
      <c r="L81" s="4">
        <f t="shared" ref="L81:M81" si="37">+STDEV(L70:L78)</f>
        <v>3.7757200963942523</v>
      </c>
      <c r="M81" s="4">
        <f t="shared" si="37"/>
        <v>4.2513035201067551</v>
      </c>
    </row>
    <row r="82" spans="1:13">
      <c r="A82" s="4" t="s">
        <v>32</v>
      </c>
      <c r="I82" s="4">
        <f>AVERAGE(I70:I78)</f>
        <v>2.1125339114350719</v>
      </c>
      <c r="J82" s="4">
        <f>+J81/2.65</f>
        <v>386.98408893752679</v>
      </c>
      <c r="L82" s="4">
        <f t="shared" ref="L82:M82" si="38">+L81/2.65</f>
        <v>1.4248000363751896</v>
      </c>
      <c r="M82" s="4">
        <f t="shared" si="38"/>
        <v>1.604265479285568</v>
      </c>
    </row>
    <row r="83" spans="1:13">
      <c r="J83" s="4">
        <f>+(J82/J80)*100</f>
        <v>17.515924468612933</v>
      </c>
      <c r="L83" s="4">
        <f t="shared" ref="L83:M83" si="39">+(L82/L80)*100</f>
        <v>16.356737218695319</v>
      </c>
      <c r="M83" s="4">
        <f t="shared" si="39"/>
        <v>17.571975212483768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>
      <c r="A86" s="3">
        <v>1</v>
      </c>
      <c r="B86" s="3">
        <v>5.5</v>
      </c>
      <c r="C86" s="3">
        <v>3.6</v>
      </c>
      <c r="D86" s="3">
        <v>45.95</v>
      </c>
      <c r="E86" s="3">
        <f>(25*3600)/D86/1000</f>
        <v>1.958650707290533</v>
      </c>
      <c r="F86" s="3">
        <f>(B86-C86)*E86</f>
        <v>3.7214363438520124</v>
      </c>
      <c r="G86" s="3">
        <f>(F86-F95)</f>
        <v>2.3407859040892798</v>
      </c>
      <c r="H86" s="3">
        <v>0.95840000000000003</v>
      </c>
      <c r="I86" s="3">
        <f>G86/H86</f>
        <v>2.4423892989245406</v>
      </c>
      <c r="J86" s="3">
        <v>2442.389298924541</v>
      </c>
      <c r="K86" s="3">
        <v>0.2427</v>
      </c>
      <c r="L86" s="3">
        <f>+G86/K86</f>
        <v>9.6447709274383175</v>
      </c>
      <c r="M86">
        <v>9.6447709274383175</v>
      </c>
    </row>
    <row r="87" spans="1:13">
      <c r="A87">
        <v>2</v>
      </c>
      <c r="B87" s="3">
        <v>5.5</v>
      </c>
      <c r="C87">
        <v>3.05</v>
      </c>
      <c r="D87">
        <v>48.51</v>
      </c>
      <c r="E87" s="3">
        <f t="shared" ref="E87:E95" si="40">(25*3600)/D87/1000</f>
        <v>1.855287569573284</v>
      </c>
      <c r="F87">
        <f t="shared" ref="F87:F95" si="41">(B87-C87)*E87</f>
        <v>4.5454545454545459</v>
      </c>
      <c r="G87">
        <f>(F87-F95)</f>
        <v>3.1648041056918133</v>
      </c>
      <c r="H87">
        <v>1.4191</v>
      </c>
      <c r="I87">
        <f t="shared" ref="I87:I94" si="42">G87/H87</f>
        <v>2.2301487602648251</v>
      </c>
      <c r="J87">
        <v>2230.1487602648249</v>
      </c>
      <c r="K87">
        <v>0.33650000000000002</v>
      </c>
      <c r="L87" s="3">
        <f t="shared" ref="L87:L94" si="43">+G87/K87</f>
        <v>9.4050642071079142</v>
      </c>
      <c r="M87">
        <v>9.4050642071079142</v>
      </c>
    </row>
    <row r="88" spans="1:13">
      <c r="A88">
        <v>3</v>
      </c>
      <c r="B88" s="3">
        <v>5.5</v>
      </c>
      <c r="C88">
        <v>3.48</v>
      </c>
      <c r="D88">
        <v>46.79</v>
      </c>
      <c r="E88" s="3">
        <f t="shared" si="40"/>
        <v>1.9234879247702501</v>
      </c>
      <c r="F88">
        <f t="shared" si="41"/>
        <v>3.8854456080359054</v>
      </c>
      <c r="G88">
        <f>(F88-F95)</f>
        <v>2.5047951682731728</v>
      </c>
      <c r="H88">
        <v>0.74180000000000001</v>
      </c>
      <c r="I88">
        <f t="shared" si="42"/>
        <v>3.3766448749975368</v>
      </c>
      <c r="J88">
        <v>3376.6448749975366</v>
      </c>
      <c r="K88">
        <v>0.1741</v>
      </c>
      <c r="L88" s="3">
        <f t="shared" si="43"/>
        <v>14.387106078536316</v>
      </c>
      <c r="M88">
        <v>14.387106078536316</v>
      </c>
    </row>
    <row r="89" spans="1:13">
      <c r="A89">
        <v>4</v>
      </c>
      <c r="B89" s="3">
        <v>5.5</v>
      </c>
      <c r="C89">
        <v>3.5</v>
      </c>
      <c r="D89">
        <v>48.24</v>
      </c>
      <c r="E89" s="3">
        <f t="shared" si="40"/>
        <v>1.8656716417910448</v>
      </c>
      <c r="F89">
        <f t="shared" si="41"/>
        <v>3.7313432835820897</v>
      </c>
      <c r="G89">
        <f>(F89-F95)</f>
        <v>2.3506928438193571</v>
      </c>
      <c r="H89">
        <v>1.3603000000000001</v>
      </c>
      <c r="I89">
        <f t="shared" si="42"/>
        <v>1.7280694286696736</v>
      </c>
      <c r="J89">
        <v>1728.0694286696732</v>
      </c>
      <c r="K89">
        <v>0.3175</v>
      </c>
      <c r="L89" s="3">
        <f t="shared" si="43"/>
        <v>7.4037569884074239</v>
      </c>
      <c r="M89">
        <v>7.4037569884074239</v>
      </c>
    </row>
    <row r="90" spans="1:13">
      <c r="A90">
        <v>5</v>
      </c>
      <c r="B90" s="3">
        <v>5.5</v>
      </c>
      <c r="C90">
        <v>3.92</v>
      </c>
      <c r="D90">
        <v>49.91</v>
      </c>
      <c r="E90" s="3">
        <f t="shared" si="40"/>
        <v>1.8032458425165299</v>
      </c>
      <c r="F90">
        <f t="shared" si="41"/>
        <v>2.8491284311761174</v>
      </c>
      <c r="G90">
        <f>(F90-F95)</f>
        <v>1.4684779914133848</v>
      </c>
      <c r="H90">
        <v>0.84489999999999998</v>
      </c>
      <c r="I90">
        <f t="shared" si="42"/>
        <v>1.7380494631475734</v>
      </c>
      <c r="J90">
        <v>1738.0494631475733</v>
      </c>
      <c r="K90">
        <v>0.21099999999999999</v>
      </c>
      <c r="L90" s="3">
        <f t="shared" si="43"/>
        <v>6.9596113337127239</v>
      </c>
      <c r="M90">
        <v>6.9596113337127239</v>
      </c>
    </row>
    <row r="91" spans="1:13" s="1" customFormat="1">
      <c r="A91" s="1">
        <v>6</v>
      </c>
      <c r="B91" s="1">
        <v>5.5</v>
      </c>
      <c r="C91" s="1">
        <v>3.49</v>
      </c>
      <c r="D91" s="1">
        <v>47.77</v>
      </c>
      <c r="E91" s="3">
        <f t="shared" si="40"/>
        <v>1.8840276324052752</v>
      </c>
      <c r="F91" s="1">
        <f t="shared" si="41"/>
        <v>3.7868955411346028</v>
      </c>
      <c r="G91" s="1">
        <f>(F91-F95)</f>
        <v>2.4062451013718702</v>
      </c>
      <c r="H91" s="1">
        <v>1.2826</v>
      </c>
      <c r="I91" s="1">
        <f t="shared" si="42"/>
        <v>1.876068221871098</v>
      </c>
      <c r="K91" s="1">
        <v>0.32069999999999999</v>
      </c>
      <c r="L91" s="3">
        <f t="shared" si="43"/>
        <v>7.5031029041841917</v>
      </c>
      <c r="M91"/>
    </row>
    <row r="92" spans="1:13" s="3" customFormat="1">
      <c r="A92" s="3">
        <v>7</v>
      </c>
      <c r="B92" s="3">
        <v>5.5</v>
      </c>
      <c r="C92" s="3">
        <v>3.63</v>
      </c>
      <c r="D92" s="3">
        <v>60</v>
      </c>
      <c r="E92" s="3">
        <f t="shared" si="40"/>
        <v>1.5</v>
      </c>
      <c r="F92" s="3">
        <f t="shared" si="41"/>
        <v>2.8050000000000002</v>
      </c>
      <c r="G92" s="3">
        <f>(F92-F95)</f>
        <v>1.4243495602372676</v>
      </c>
      <c r="H92" s="3">
        <v>1.0993999999999999</v>
      </c>
      <c r="I92" s="3">
        <f t="shared" si="42"/>
        <v>1.2955699110762848</v>
      </c>
      <c r="J92" s="3">
        <v>1295.5699110762846</v>
      </c>
      <c r="K92" s="3">
        <v>0.26600000000000001</v>
      </c>
      <c r="L92" s="3">
        <f t="shared" si="43"/>
        <v>5.3546975948769457</v>
      </c>
      <c r="M92">
        <v>5.3546975948769457</v>
      </c>
    </row>
    <row r="93" spans="1:13" s="1" customFormat="1">
      <c r="A93" s="1">
        <v>8</v>
      </c>
      <c r="B93" s="1">
        <v>5.5</v>
      </c>
      <c r="C93" s="1">
        <v>3.86</v>
      </c>
      <c r="D93" s="1">
        <v>46.06</v>
      </c>
      <c r="E93" s="3">
        <f t="shared" si="40"/>
        <v>1.9539730785931393</v>
      </c>
      <c r="F93" s="1">
        <f t="shared" si="41"/>
        <v>3.2045158488927488</v>
      </c>
      <c r="G93" s="1">
        <f>(F93-F95)</f>
        <v>1.8238654091300162</v>
      </c>
      <c r="H93" s="1">
        <v>1.2566999999999999</v>
      </c>
      <c r="I93" s="1">
        <f t="shared" si="42"/>
        <v>1.4513132880799047</v>
      </c>
      <c r="K93" s="1">
        <v>0.30149999999999999</v>
      </c>
      <c r="L93" s="3">
        <f t="shared" si="43"/>
        <v>6.049304839568876</v>
      </c>
      <c r="M93"/>
    </row>
    <row r="94" spans="1:13">
      <c r="A94" s="3">
        <v>9</v>
      </c>
      <c r="B94" s="3">
        <v>5.5</v>
      </c>
      <c r="C94" s="3">
        <v>4.28</v>
      </c>
      <c r="D94" s="3">
        <v>50.74</v>
      </c>
      <c r="E94" s="3">
        <f t="shared" si="40"/>
        <v>1.7737485218762317</v>
      </c>
      <c r="F94" s="3">
        <f t="shared" si="41"/>
        <v>2.1639731966890023</v>
      </c>
      <c r="G94" s="3">
        <f>(F94-F95)</f>
        <v>0.78332275692626974</v>
      </c>
      <c r="H94" s="3">
        <v>1.381</v>
      </c>
      <c r="I94" s="3">
        <f t="shared" si="42"/>
        <v>0.56721416142380143</v>
      </c>
      <c r="J94" s="3">
        <v>567.21416142380122</v>
      </c>
      <c r="K94" s="3">
        <v>0.34</v>
      </c>
      <c r="L94" s="3">
        <f t="shared" si="43"/>
        <v>2.3038904615478519</v>
      </c>
      <c r="M94">
        <v>2.3038904615478519</v>
      </c>
    </row>
    <row r="95" spans="1:13">
      <c r="A95" t="s">
        <v>22</v>
      </c>
      <c r="B95" s="3">
        <v>5.5</v>
      </c>
      <c r="C95">
        <v>4.75</v>
      </c>
      <c r="D95">
        <v>48.89</v>
      </c>
      <c r="E95" s="3">
        <f t="shared" si="40"/>
        <v>1.840867253016977</v>
      </c>
      <c r="F95">
        <f t="shared" si="41"/>
        <v>1.3806504397627326</v>
      </c>
    </row>
    <row r="96" spans="1:13">
      <c r="J96" s="4">
        <f>AVERAGE(J86:J94)</f>
        <v>1911.155128357748</v>
      </c>
      <c r="L96" s="4">
        <f t="shared" ref="L96:M96" si="44">AVERAGE(L86:L94)</f>
        <v>7.6679228150422842</v>
      </c>
      <c r="M96" s="4">
        <f t="shared" si="44"/>
        <v>7.9226996559467846</v>
      </c>
    </row>
    <row r="97" spans="9:13">
      <c r="I97" s="4">
        <f>AVERAGE(I86:I94)</f>
        <v>1.8561630453839153</v>
      </c>
      <c r="J97" s="4">
        <f>+STDEV(J86:J94)</f>
        <v>892.58382480100533</v>
      </c>
      <c r="L97" s="4">
        <f t="shared" ref="L97:M97" si="45">+STDEV(L86:L94)</f>
        <v>3.3431916805756079</v>
      </c>
      <c r="M97" s="4">
        <f t="shared" si="45"/>
        <v>3.7928436227626934</v>
      </c>
    </row>
    <row r="98" spans="9:13">
      <c r="J98" s="4">
        <f>+J97/2.65</f>
        <v>336.82408483056804</v>
      </c>
      <c r="L98" s="4">
        <f t="shared" ref="L98:M98" si="46">+L97/2.65</f>
        <v>1.2615817662549464</v>
      </c>
      <c r="M98" s="4">
        <f t="shared" si="46"/>
        <v>1.4312617444387523</v>
      </c>
    </row>
    <row r="99" spans="9:13">
      <c r="J99" s="4">
        <f>+(J98/J96)*100</f>
        <v>17.624110143272375</v>
      </c>
      <c r="L99" s="4">
        <f t="shared" ref="L99:M99" si="47">+(L98/L96)*100</f>
        <v>16.452718639526232</v>
      </c>
      <c r="M99" s="4">
        <f t="shared" si="47"/>
        <v>18.065328822157809</v>
      </c>
    </row>
  </sheetData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P99"/>
  <sheetViews>
    <sheetView zoomScale="60" workbookViewId="0"/>
  </sheetViews>
  <sheetFormatPr baseColWidth="10" defaultRowHeight="12.75"/>
  <sheetData>
    <row r="1" spans="1:16">
      <c r="A1" s="8" t="s">
        <v>37</v>
      </c>
    </row>
    <row r="3" spans="1:16">
      <c r="A3" s="4" t="s">
        <v>5</v>
      </c>
    </row>
    <row r="4" spans="1:16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</row>
    <row r="5" spans="1:16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  <c r="O5">
        <v>0</v>
      </c>
      <c r="P5">
        <v>1793.81</v>
      </c>
    </row>
    <row r="6" spans="1:16">
      <c r="A6" s="3">
        <v>1</v>
      </c>
      <c r="B6" s="3">
        <v>5.74</v>
      </c>
      <c r="C6" s="3">
        <v>3.68</v>
      </c>
      <c r="D6" s="3">
        <v>45.99</v>
      </c>
      <c r="E6" s="3">
        <f>(25*3600)/D6/1000</f>
        <v>1.9569471624266144</v>
      </c>
      <c r="F6" s="3">
        <f>(B6-C6)*E6</f>
        <v>4.0313111545988258</v>
      </c>
      <c r="G6" s="3">
        <f>(F6-F15)</f>
        <v>2.2572814858323138</v>
      </c>
      <c r="H6" s="3">
        <v>1.2454000000000001</v>
      </c>
      <c r="I6" s="3">
        <f>G6/H6</f>
        <v>1.8124951708947437</v>
      </c>
      <c r="J6" s="3">
        <v>1812.4951708947435</v>
      </c>
      <c r="K6" s="3">
        <v>0.30380000000000001</v>
      </c>
      <c r="L6" s="3">
        <f>+G6/K6</f>
        <v>7.4301563062288141</v>
      </c>
      <c r="M6">
        <v>7.4301563062288141</v>
      </c>
      <c r="O6">
        <v>1</v>
      </c>
      <c r="P6">
        <v>1433.86</v>
      </c>
    </row>
    <row r="7" spans="1:16">
      <c r="A7">
        <v>2</v>
      </c>
      <c r="B7" s="3">
        <v>5.74</v>
      </c>
      <c r="C7">
        <v>3.35</v>
      </c>
      <c r="D7">
        <v>49.23</v>
      </c>
      <c r="E7" s="3">
        <f t="shared" ref="E7:E15" si="0">(25*3600)/D7/1000</f>
        <v>1.8281535648994516</v>
      </c>
      <c r="F7">
        <f t="shared" ref="F7:F15" si="1">(B7-C7)*E7</f>
        <v>4.3692870201096898</v>
      </c>
      <c r="G7">
        <f>(F7-F15)</f>
        <v>2.5952573513431778</v>
      </c>
      <c r="H7">
        <v>1.2291000000000001</v>
      </c>
      <c r="I7">
        <f t="shared" ref="I7:I14" si="2">G7/H7</f>
        <v>2.111510333856625</v>
      </c>
      <c r="J7">
        <v>2111.5103338566241</v>
      </c>
      <c r="K7">
        <v>0.28449999999999998</v>
      </c>
      <c r="L7" s="3">
        <f t="shared" ref="L7:L13" si="3">+G7/K7</f>
        <v>9.12216995199711</v>
      </c>
      <c r="M7">
        <v>9.12216995199711</v>
      </c>
      <c r="O7">
        <v>2</v>
      </c>
      <c r="P7">
        <v>1662.49</v>
      </c>
    </row>
    <row r="8" spans="1:16" s="1" customFormat="1">
      <c r="A8" s="1">
        <v>3</v>
      </c>
      <c r="B8" s="1">
        <v>5.74</v>
      </c>
      <c r="C8" s="1">
        <v>3.48</v>
      </c>
      <c r="D8" s="1">
        <v>46.35</v>
      </c>
      <c r="E8" s="3">
        <f t="shared" si="0"/>
        <v>1.9417475728155338</v>
      </c>
      <c r="F8" s="1">
        <f t="shared" si="1"/>
        <v>4.3883495145631066</v>
      </c>
      <c r="G8" s="1">
        <f>(F8-F15)</f>
        <v>2.6143198457965946</v>
      </c>
      <c r="H8" s="1">
        <v>0.98340000000000005</v>
      </c>
      <c r="I8" s="1">
        <f t="shared" si="2"/>
        <v>2.6584501177512654</v>
      </c>
      <c r="K8" s="1">
        <v>0.24099999999999999</v>
      </c>
      <c r="L8" s="3">
        <f t="shared" si="3"/>
        <v>10.847800190027364</v>
      </c>
      <c r="M8"/>
      <c r="O8" s="1">
        <v>3</v>
      </c>
      <c r="P8" s="1">
        <v>1651.97</v>
      </c>
    </row>
    <row r="9" spans="1:16">
      <c r="A9">
        <v>4</v>
      </c>
      <c r="B9" s="3">
        <v>5.74</v>
      </c>
      <c r="C9">
        <v>3.72</v>
      </c>
      <c r="D9">
        <v>48.63</v>
      </c>
      <c r="E9" s="3">
        <f t="shared" si="0"/>
        <v>1.8507094386181369</v>
      </c>
      <c r="F9">
        <f t="shared" si="1"/>
        <v>3.7384330660086365</v>
      </c>
      <c r="G9">
        <f>(F9-F15)</f>
        <v>1.9644033972421244</v>
      </c>
      <c r="H9">
        <v>0.95989999999999998</v>
      </c>
      <c r="I9">
        <f t="shared" si="2"/>
        <v>2.0464667124097558</v>
      </c>
      <c r="J9">
        <v>2046.4667124097555</v>
      </c>
      <c r="K9">
        <v>0.22289999999999999</v>
      </c>
      <c r="L9" s="3">
        <f t="shared" si="3"/>
        <v>8.8129358332980008</v>
      </c>
      <c r="M9">
        <v>8.8129358332980008</v>
      </c>
      <c r="O9">
        <v>4</v>
      </c>
      <c r="P9">
        <v>1732.62</v>
      </c>
    </row>
    <row r="10" spans="1:16">
      <c r="A10">
        <v>5</v>
      </c>
      <c r="B10" s="3">
        <v>5.74</v>
      </c>
      <c r="C10">
        <v>3.66</v>
      </c>
      <c r="D10">
        <v>50.03</v>
      </c>
      <c r="E10" s="3">
        <f t="shared" si="0"/>
        <v>1.7989206476114332</v>
      </c>
      <c r="F10">
        <f t="shared" si="1"/>
        <v>3.7417549470317812</v>
      </c>
      <c r="G10">
        <f>(F10-F15)</f>
        <v>1.9677252782652692</v>
      </c>
      <c r="H10">
        <v>1.0555000000000001</v>
      </c>
      <c r="I10">
        <f t="shared" si="2"/>
        <v>1.8642589088254562</v>
      </c>
      <c r="J10">
        <v>1864.2589088254563</v>
      </c>
      <c r="K10">
        <v>0.25540000000000002</v>
      </c>
      <c r="L10" s="3">
        <f t="shared" si="3"/>
        <v>7.7044842531921267</v>
      </c>
      <c r="M10">
        <v>7.7044842531921267</v>
      </c>
      <c r="O10">
        <v>5</v>
      </c>
      <c r="P10">
        <v>1681.67</v>
      </c>
    </row>
    <row r="11" spans="1:16" s="1" customFormat="1">
      <c r="A11" s="1">
        <v>6</v>
      </c>
      <c r="B11" s="1">
        <v>5.74</v>
      </c>
      <c r="C11" s="1">
        <v>3.55</v>
      </c>
      <c r="D11" s="1">
        <v>47.44</v>
      </c>
      <c r="E11" s="3">
        <f t="shared" si="0"/>
        <v>1.897133220910624</v>
      </c>
      <c r="F11" s="1">
        <f t="shared" si="1"/>
        <v>4.1547217537942673</v>
      </c>
      <c r="G11" s="1">
        <f>(F11-F15)</f>
        <v>2.3806920850277553</v>
      </c>
      <c r="H11" s="1">
        <v>1.2087000000000001</v>
      </c>
      <c r="I11" s="1">
        <f t="shared" si="2"/>
        <v>1.9696302515328494</v>
      </c>
      <c r="K11" s="1">
        <v>0.28810000000000002</v>
      </c>
      <c r="L11" s="3">
        <f t="shared" si="3"/>
        <v>8.2634227179026549</v>
      </c>
      <c r="M11"/>
    </row>
    <row r="12" spans="1:16" s="3" customFormat="1">
      <c r="A12" s="3">
        <v>7</v>
      </c>
      <c r="B12" s="3">
        <v>5.74</v>
      </c>
      <c r="C12" s="3">
        <v>3.6</v>
      </c>
      <c r="D12" s="3">
        <v>60.27</v>
      </c>
      <c r="E12" s="3">
        <f t="shared" si="0"/>
        <v>1.4932802389248381</v>
      </c>
      <c r="F12" s="3">
        <f t="shared" si="1"/>
        <v>3.1956197112991536</v>
      </c>
      <c r="G12" s="3">
        <f>(F12-F15)</f>
        <v>1.4215900425326415</v>
      </c>
      <c r="H12" s="3">
        <v>1.1884999999999999</v>
      </c>
      <c r="I12" s="3">
        <f t="shared" si="2"/>
        <v>1.1961211969142966</v>
      </c>
      <c r="J12" s="3">
        <v>1208.2207246390308</v>
      </c>
      <c r="K12" s="3">
        <v>0.28510000000000002</v>
      </c>
      <c r="L12" s="3">
        <f t="shared" si="3"/>
        <v>4.9862856630397809</v>
      </c>
      <c r="M12">
        <v>4.9862856630397809</v>
      </c>
    </row>
    <row r="13" spans="1:16">
      <c r="A13">
        <v>8</v>
      </c>
      <c r="B13" s="3">
        <v>5.74</v>
      </c>
      <c r="C13">
        <v>4.08</v>
      </c>
      <c r="D13">
        <v>45.98</v>
      </c>
      <c r="E13" s="3">
        <f t="shared" si="0"/>
        <v>1.9573727707699002</v>
      </c>
      <c r="F13">
        <f t="shared" si="1"/>
        <v>3.2492387994780345</v>
      </c>
      <c r="G13">
        <f>(F13-F15)</f>
        <v>1.4752091307115225</v>
      </c>
      <c r="H13">
        <v>1.0916999999999999</v>
      </c>
      <c r="I13">
        <f t="shared" si="2"/>
        <v>1.3512953473587273</v>
      </c>
      <c r="J13">
        <v>1351.2953473587274</v>
      </c>
      <c r="K13">
        <v>0.27029999999999998</v>
      </c>
      <c r="L13" s="3">
        <f t="shared" si="3"/>
        <v>5.4576734395542825</v>
      </c>
      <c r="M13">
        <v>5.4576734395542825</v>
      </c>
    </row>
    <row r="14" spans="1:16" s="1" customFormat="1">
      <c r="A14" s="1">
        <v>9</v>
      </c>
      <c r="B14" s="1">
        <v>5.74</v>
      </c>
      <c r="C14" s="1">
        <v>3.87</v>
      </c>
      <c r="D14" s="1">
        <v>50.31</v>
      </c>
      <c r="E14" s="3">
        <f t="shared" si="0"/>
        <v>1.7889087656529516</v>
      </c>
      <c r="F14" s="1">
        <f t="shared" si="1"/>
        <v>3.3452593917710196</v>
      </c>
      <c r="G14" s="1">
        <f>(F14-F15)</f>
        <v>1.5712297230045076</v>
      </c>
      <c r="H14" s="1">
        <v>1.4004000000000001</v>
      </c>
      <c r="I14" s="1">
        <f t="shared" si="2"/>
        <v>1.1219863774668006</v>
      </c>
      <c r="K14" s="1">
        <v>0.33339999999999997</v>
      </c>
      <c r="L14" s="3"/>
      <c r="M14"/>
    </row>
    <row r="15" spans="1:16">
      <c r="A15" t="s">
        <v>22</v>
      </c>
      <c r="B15" s="3">
        <v>5.74</v>
      </c>
      <c r="C15">
        <v>4.7699999999999996</v>
      </c>
      <c r="D15">
        <v>49.21</v>
      </c>
      <c r="E15" s="3">
        <f t="shared" si="0"/>
        <v>1.8288965657386709</v>
      </c>
      <c r="F15">
        <f t="shared" si="1"/>
        <v>1.774029668766512</v>
      </c>
    </row>
    <row r="16" spans="1:16">
      <c r="J16" s="4">
        <f>AVERAGE(J6:J14)</f>
        <v>1732.3745329973897</v>
      </c>
      <c r="L16" s="4">
        <f t="shared" ref="L16:M16" si="4">AVERAGE(L6:L14)</f>
        <v>7.8281160444050171</v>
      </c>
      <c r="M16" s="4">
        <f t="shared" si="4"/>
        <v>7.2522842412183524</v>
      </c>
    </row>
    <row r="17" spans="1:13">
      <c r="I17" s="4">
        <f>AVERAGE(I6:I14)</f>
        <v>1.7924682685567239</v>
      </c>
      <c r="J17" s="4">
        <f>+STDEV(J6:J14)</f>
        <v>370.45086540846927</v>
      </c>
      <c r="L17" s="4">
        <f t="shared" ref="L17:M17" si="5">+STDEV(L6:L14)</f>
        <v>1.9206057304928548</v>
      </c>
      <c r="M17" s="4">
        <f t="shared" si="5"/>
        <v>1.7043243101787957</v>
      </c>
    </row>
    <row r="18" spans="1:13">
      <c r="A18" s="4" t="s">
        <v>25</v>
      </c>
      <c r="J18" s="4">
        <f>+J17/2.45</f>
        <v>151.20443486059969</v>
      </c>
      <c r="L18" s="4">
        <f t="shared" ref="L18:M18" si="6">+L17/2.45</f>
        <v>0.7839207063236141</v>
      </c>
      <c r="M18" s="4">
        <f t="shared" si="6"/>
        <v>0.69564257558318188</v>
      </c>
    </row>
    <row r="19" spans="1:13">
      <c r="J19" s="4">
        <f>+(J18/J16)*100</f>
        <v>8.7281607978260158</v>
      </c>
      <c r="L19" s="4">
        <f t="shared" ref="L19:M19" si="7">+(L18/L16)*100</f>
        <v>10.014168183977104</v>
      </c>
      <c r="M19" s="4">
        <f t="shared" si="7"/>
        <v>9.5920478630649608</v>
      </c>
    </row>
    <row r="20" spans="1:13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13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13">
      <c r="A22" s="3">
        <v>1</v>
      </c>
      <c r="B22" s="3">
        <v>5.73</v>
      </c>
      <c r="C22" s="3">
        <v>3.78</v>
      </c>
      <c r="D22" s="3">
        <v>45.99</v>
      </c>
      <c r="E22" s="3">
        <f>(25*3600)/D22/1000</f>
        <v>1.9569471624266144</v>
      </c>
      <c r="F22" s="3">
        <f>(B22-C22)*E22</f>
        <v>3.816046966731899</v>
      </c>
      <c r="G22" s="3">
        <f>(F22-F31)</f>
        <v>2.1151731605949342</v>
      </c>
      <c r="H22" s="3">
        <v>1.2454000000000001</v>
      </c>
      <c r="I22" s="3">
        <f>G22/H22</f>
        <v>1.6983885985184954</v>
      </c>
      <c r="J22" s="3">
        <v>1698.3885985184954</v>
      </c>
      <c r="K22" s="3">
        <v>0.30380000000000001</v>
      </c>
      <c r="L22" s="3">
        <f>+G22/K22</f>
        <v>6.9623869670669327</v>
      </c>
      <c r="M22">
        <v>6.9623869670669327</v>
      </c>
    </row>
    <row r="23" spans="1:13">
      <c r="A23">
        <v>2</v>
      </c>
      <c r="B23" s="3">
        <v>5.73</v>
      </c>
      <c r="C23">
        <v>3.63</v>
      </c>
      <c r="D23">
        <v>49.23</v>
      </c>
      <c r="E23" s="3">
        <f t="shared" ref="E23:E31" si="8">(25*3600)/D23/1000</f>
        <v>1.8281535648994516</v>
      </c>
      <c r="F23">
        <f t="shared" ref="F23:F31" si="9">(B23-C23)*E23</f>
        <v>3.8391224862888493</v>
      </c>
      <c r="G23">
        <f>(F23-F31)</f>
        <v>2.1382486801518841</v>
      </c>
      <c r="H23">
        <v>1.2291000000000001</v>
      </c>
      <c r="I23">
        <f t="shared" ref="I23:I30" si="10">G23/H23</f>
        <v>1.7396865024423431</v>
      </c>
      <c r="J23">
        <v>1739.6865024423435</v>
      </c>
      <c r="K23">
        <v>0.28449999999999998</v>
      </c>
      <c r="L23" s="3">
        <f t="shared" ref="L23:L29" si="11">+G23/K23</f>
        <v>7.5158125840136529</v>
      </c>
      <c r="M23">
        <v>7.5158125840136529</v>
      </c>
    </row>
    <row r="24" spans="1:13" s="1" customFormat="1">
      <c r="A24" s="1">
        <v>3</v>
      </c>
      <c r="B24" s="1">
        <v>5.73</v>
      </c>
      <c r="C24" s="1">
        <v>3.82</v>
      </c>
      <c r="D24" s="1">
        <v>46.35</v>
      </c>
      <c r="E24" s="3">
        <f t="shared" si="8"/>
        <v>1.9417475728155338</v>
      </c>
      <c r="F24" s="1">
        <f t="shared" si="9"/>
        <v>3.7087378640776705</v>
      </c>
      <c r="G24" s="1">
        <f>(F24-F31)</f>
        <v>2.0078640579407052</v>
      </c>
      <c r="H24" s="1">
        <v>0.98340000000000005</v>
      </c>
      <c r="I24" s="1">
        <f t="shared" si="10"/>
        <v>2.0417572279242475</v>
      </c>
      <c r="K24" s="1">
        <v>0.24099999999999999</v>
      </c>
      <c r="L24" s="3">
        <f t="shared" si="11"/>
        <v>8.3313861325340461</v>
      </c>
      <c r="M24"/>
    </row>
    <row r="25" spans="1:13">
      <c r="A25">
        <v>4</v>
      </c>
      <c r="B25" s="3">
        <v>5.73</v>
      </c>
      <c r="C25">
        <v>3.8</v>
      </c>
      <c r="D25">
        <v>48.63</v>
      </c>
      <c r="E25" s="3">
        <f t="shared" si="8"/>
        <v>1.8507094386181369</v>
      </c>
      <c r="F25">
        <f t="shared" si="9"/>
        <v>3.5718692165330053</v>
      </c>
      <c r="G25">
        <f>(F25-F31)</f>
        <v>1.8709954103960402</v>
      </c>
      <c r="H25">
        <v>0.95989999999999998</v>
      </c>
      <c r="I25">
        <f t="shared" si="10"/>
        <v>1.9491565896406295</v>
      </c>
      <c r="J25">
        <v>1949.1565896406296</v>
      </c>
      <c r="K25">
        <v>0.22289999999999999</v>
      </c>
      <c r="L25" s="3">
        <f t="shared" si="11"/>
        <v>8.3938780188247666</v>
      </c>
      <c r="M25">
        <v>8.3938780188247666</v>
      </c>
    </row>
    <row r="26" spans="1:13">
      <c r="A26">
        <v>5</v>
      </c>
      <c r="B26" s="3">
        <v>5.73</v>
      </c>
      <c r="C26">
        <v>4.0999999999999996</v>
      </c>
      <c r="D26">
        <v>50.03</v>
      </c>
      <c r="E26" s="3">
        <f t="shared" si="8"/>
        <v>1.7989206476114332</v>
      </c>
      <c r="F26">
        <f t="shared" si="9"/>
        <v>2.9322406556066376</v>
      </c>
      <c r="G26">
        <f>(F26-F31)</f>
        <v>1.2313668494696726</v>
      </c>
      <c r="H26">
        <v>1.0555000000000001</v>
      </c>
      <c r="I26">
        <f t="shared" si="10"/>
        <v>1.1666194689433182</v>
      </c>
      <c r="J26">
        <v>1166.6194689433182</v>
      </c>
      <c r="K26">
        <v>0.25540000000000002</v>
      </c>
      <c r="L26" s="3">
        <f t="shared" si="11"/>
        <v>4.821326740288459</v>
      </c>
      <c r="M26">
        <v>4.821326740288459</v>
      </c>
    </row>
    <row r="27" spans="1:13" s="1" customFormat="1">
      <c r="A27" s="1">
        <v>6</v>
      </c>
      <c r="B27" s="1">
        <v>5.73</v>
      </c>
      <c r="C27" s="1">
        <v>3.81</v>
      </c>
      <c r="D27" s="1">
        <v>47.44</v>
      </c>
      <c r="E27" s="3">
        <f t="shared" si="8"/>
        <v>1.897133220910624</v>
      </c>
      <c r="F27" s="1">
        <f t="shared" si="9"/>
        <v>3.6424957841483989</v>
      </c>
      <c r="G27" s="1">
        <f>(F27-F31)</f>
        <v>1.9416219780114339</v>
      </c>
      <c r="H27" s="1">
        <v>1.2087000000000001</v>
      </c>
      <c r="I27" s="1">
        <f t="shared" si="10"/>
        <v>1.6063721171601173</v>
      </c>
      <c r="K27" s="1">
        <v>0.28810000000000002</v>
      </c>
      <c r="L27" s="3">
        <f t="shared" si="11"/>
        <v>6.7394029087519396</v>
      </c>
      <c r="M27"/>
    </row>
    <row r="28" spans="1:13" s="3" customFormat="1">
      <c r="A28" s="3">
        <v>7</v>
      </c>
      <c r="B28" s="3">
        <v>5.73</v>
      </c>
      <c r="C28" s="3">
        <v>4</v>
      </c>
      <c r="D28" s="3">
        <v>60.27</v>
      </c>
      <c r="E28" s="3">
        <f t="shared" si="8"/>
        <v>1.4932802389248381</v>
      </c>
      <c r="F28" s="3">
        <f t="shared" si="9"/>
        <v>2.5833748133399705</v>
      </c>
      <c r="G28" s="3">
        <f>(F28-F31)</f>
        <v>0.88250100720300551</v>
      </c>
      <c r="H28" s="3">
        <v>1.1884999999999999</v>
      </c>
      <c r="I28" s="3">
        <f t="shared" si="10"/>
        <v>0.74253345158014772</v>
      </c>
      <c r="J28" s="3">
        <v>752.31484548846072</v>
      </c>
      <c r="K28" s="3">
        <v>0.28510000000000002</v>
      </c>
      <c r="L28" s="3">
        <f t="shared" si="11"/>
        <v>3.0954086538162238</v>
      </c>
      <c r="M28">
        <v>3.0954086538162238</v>
      </c>
    </row>
    <row r="29" spans="1:13">
      <c r="A29">
        <v>8</v>
      </c>
      <c r="B29" s="3">
        <v>5.73</v>
      </c>
      <c r="C29">
        <v>4.25</v>
      </c>
      <c r="D29">
        <v>45.98</v>
      </c>
      <c r="E29" s="3">
        <f t="shared" si="8"/>
        <v>1.9573727707699002</v>
      </c>
      <c r="F29">
        <f t="shared" si="9"/>
        <v>2.8969117007394534</v>
      </c>
      <c r="G29">
        <f>(F29-F31)</f>
        <v>1.1960378946024883</v>
      </c>
      <c r="H29">
        <v>1.0916999999999999</v>
      </c>
      <c r="I29">
        <f t="shared" si="10"/>
        <v>1.0955737790624609</v>
      </c>
      <c r="J29">
        <v>1095.5737790624605</v>
      </c>
      <c r="K29">
        <v>0.27029999999999998</v>
      </c>
      <c r="L29" s="3">
        <f t="shared" si="11"/>
        <v>4.424853476146831</v>
      </c>
      <c r="M29">
        <v>4.424853476146831</v>
      </c>
    </row>
    <row r="30" spans="1:13" s="1" customFormat="1">
      <c r="A30" s="1">
        <v>9</v>
      </c>
      <c r="B30" s="1">
        <v>5.73</v>
      </c>
      <c r="C30" s="1">
        <v>4.1100000000000003</v>
      </c>
      <c r="D30" s="1">
        <v>50.31</v>
      </c>
      <c r="E30" s="3">
        <f t="shared" si="8"/>
        <v>1.7889087656529516</v>
      </c>
      <c r="F30" s="1">
        <f t="shared" si="9"/>
        <v>2.8980322003577816</v>
      </c>
      <c r="G30" s="1">
        <f>(F30-F31)</f>
        <v>1.1971583942208166</v>
      </c>
      <c r="H30" s="1">
        <v>1.4004000000000001</v>
      </c>
      <c r="I30" s="1">
        <f t="shared" si="10"/>
        <v>0.85486889047473336</v>
      </c>
      <c r="K30" s="1">
        <v>0.33339999999999997</v>
      </c>
      <c r="L30" s="3"/>
      <c r="M30"/>
    </row>
    <row r="31" spans="1:13">
      <c r="A31" t="s">
        <v>22</v>
      </c>
      <c r="B31" s="3">
        <v>5.73</v>
      </c>
      <c r="C31">
        <v>4.8</v>
      </c>
      <c r="D31">
        <v>49.21</v>
      </c>
      <c r="E31" s="3">
        <f t="shared" si="8"/>
        <v>1.8288965657386709</v>
      </c>
      <c r="F31">
        <f t="shared" si="9"/>
        <v>1.700873806136965</v>
      </c>
    </row>
    <row r="32" spans="1:13">
      <c r="I32" s="4">
        <f>AVERAGE(I22:I30)</f>
        <v>1.4327729584162769</v>
      </c>
      <c r="J32" s="4">
        <f>AVERAGE(J22:J30)</f>
        <v>1400.2899640159512</v>
      </c>
      <c r="L32" s="4">
        <f t="shared" ref="L32:M32" si="12">AVERAGE(L22:L30)</f>
        <v>6.2855569351803569</v>
      </c>
      <c r="M32" s="4">
        <f t="shared" si="12"/>
        <v>5.8689444066928109</v>
      </c>
    </row>
    <row r="33" spans="1:13">
      <c r="J33" s="4">
        <f>+STDEV(J22:J30)</f>
        <v>463.17016026154749</v>
      </c>
      <c r="L33" s="4">
        <f t="shared" ref="L33:M33" si="13">+STDEV(L22:L30)</f>
        <v>1.9490390453079443</v>
      </c>
      <c r="M33" s="4">
        <f t="shared" si="13"/>
        <v>2.0571088029132385</v>
      </c>
    </row>
    <row r="34" spans="1:13">
      <c r="A34" s="4" t="s">
        <v>27</v>
      </c>
      <c r="J34" s="4">
        <f>+J33/2.45</f>
        <v>189.04904500471324</v>
      </c>
      <c r="L34" s="4">
        <f t="shared" ref="L34:M34" si="14">+L33/2.45</f>
        <v>0.79552614094201801</v>
      </c>
      <c r="M34" s="4">
        <f t="shared" si="14"/>
        <v>0.83963624608703602</v>
      </c>
    </row>
    <row r="35" spans="1:13">
      <c r="J35" s="4">
        <f>+(J34/J32)*100</f>
        <v>13.500706986610933</v>
      </c>
      <c r="L35" s="4">
        <f t="shared" ref="L35:M35" si="15">+(L34/L32)*100</f>
        <v>12.65641452532943</v>
      </c>
      <c r="M35" s="4">
        <f t="shared" si="15"/>
        <v>14.306426980796308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>
      <c r="A38" s="3">
        <v>1</v>
      </c>
      <c r="B38" s="3">
        <v>5.71</v>
      </c>
      <c r="C38" s="3">
        <v>3.75</v>
      </c>
      <c r="D38" s="3">
        <v>45.99</v>
      </c>
      <c r="E38" s="3">
        <f>(25*3600)/D38/1000</f>
        <v>1.9569471624266144</v>
      </c>
      <c r="F38" s="3">
        <f>(B38-C38)*E38</f>
        <v>3.8356164383561642</v>
      </c>
      <c r="G38" s="3">
        <f>(F38-F47)</f>
        <v>2.0432978039322673</v>
      </c>
      <c r="H38" s="3">
        <v>1.2454000000000001</v>
      </c>
      <c r="I38" s="3">
        <f>G38/H38</f>
        <v>1.6406759305703125</v>
      </c>
      <c r="J38" s="3">
        <v>1640.6759305703126</v>
      </c>
      <c r="K38" s="3">
        <v>0.30380000000000001</v>
      </c>
      <c r="L38" s="3">
        <f>+G38/K38</f>
        <v>6.7257992229501884</v>
      </c>
      <c r="M38">
        <v>6.7257992229501884</v>
      </c>
    </row>
    <row r="39" spans="1:13">
      <c r="A39">
        <v>2</v>
      </c>
      <c r="B39" s="3">
        <v>5.71</v>
      </c>
      <c r="C39">
        <v>3.37</v>
      </c>
      <c r="D39">
        <v>49.23</v>
      </c>
      <c r="E39" s="3">
        <f t="shared" ref="E39:E47" si="16">(25*3600)/D39/1000</f>
        <v>1.8281535648994516</v>
      </c>
      <c r="F39">
        <f t="shared" ref="F39:F47" si="17">(B39-C39)*E39</f>
        <v>4.2778793418647165</v>
      </c>
      <c r="G39">
        <f>(F39-F47)</f>
        <v>2.4855607074408201</v>
      </c>
      <c r="H39">
        <v>1.2291000000000001</v>
      </c>
      <c r="I39">
        <f t="shared" ref="I39:I46" si="18">G39/H39</f>
        <v>2.0222607659594987</v>
      </c>
      <c r="J39">
        <v>2022.2607659594987</v>
      </c>
      <c r="K39">
        <v>0.28449999999999998</v>
      </c>
      <c r="L39" s="3">
        <f t="shared" ref="L39:L45" si="19">+G39/K39</f>
        <v>8.7365929962770483</v>
      </c>
      <c r="M39">
        <v>8.7365929962770483</v>
      </c>
    </row>
    <row r="40" spans="1:13" s="1" customFormat="1">
      <c r="A40" s="1">
        <v>3</v>
      </c>
      <c r="B40" s="1">
        <v>5.71</v>
      </c>
      <c r="C40" s="1">
        <v>3.46</v>
      </c>
      <c r="D40" s="1">
        <v>46.35</v>
      </c>
      <c r="E40" s="3">
        <f t="shared" si="16"/>
        <v>1.9417475728155338</v>
      </c>
      <c r="F40" s="1">
        <f t="shared" si="17"/>
        <v>4.3689320388349513</v>
      </c>
      <c r="G40" s="1">
        <f>(F40-F47)</f>
        <v>2.5766134044110549</v>
      </c>
      <c r="H40" s="1">
        <v>0.98340000000000005</v>
      </c>
      <c r="I40" s="1">
        <f t="shared" si="18"/>
        <v>2.6201071836598078</v>
      </c>
      <c r="K40" s="1">
        <v>0.24099999999999999</v>
      </c>
      <c r="L40" s="3">
        <f t="shared" si="19"/>
        <v>10.691341927016826</v>
      </c>
      <c r="M40"/>
    </row>
    <row r="41" spans="1:13">
      <c r="A41">
        <v>4</v>
      </c>
      <c r="B41" s="3">
        <v>5.71</v>
      </c>
      <c r="C41">
        <v>3.6</v>
      </c>
      <c r="D41">
        <v>48.63</v>
      </c>
      <c r="E41" s="3">
        <f t="shared" si="16"/>
        <v>1.8507094386181369</v>
      </c>
      <c r="F41">
        <f t="shared" si="17"/>
        <v>3.9049969154842685</v>
      </c>
      <c r="G41">
        <f>(F41-F47)</f>
        <v>2.1126782810603721</v>
      </c>
      <c r="H41">
        <v>0.95989999999999998</v>
      </c>
      <c r="I41">
        <f t="shared" si="18"/>
        <v>2.2009358069177751</v>
      </c>
      <c r="J41">
        <v>2200.9358069177747</v>
      </c>
      <c r="K41">
        <v>0.22289999999999999</v>
      </c>
      <c r="L41" s="3">
        <f t="shared" si="19"/>
        <v>9.4781439257979905</v>
      </c>
      <c r="M41">
        <v>9.4781439257979905</v>
      </c>
    </row>
    <row r="42" spans="1:13">
      <c r="A42">
        <v>5</v>
      </c>
      <c r="B42" s="3">
        <v>5.71</v>
      </c>
      <c r="C42">
        <v>3.64</v>
      </c>
      <c r="D42">
        <v>50.03</v>
      </c>
      <c r="E42" s="3">
        <f t="shared" si="16"/>
        <v>1.7989206476114332</v>
      </c>
      <c r="F42">
        <f t="shared" si="17"/>
        <v>3.7237657405556663</v>
      </c>
      <c r="G42">
        <f>(F42-F47)</f>
        <v>1.9314471061317697</v>
      </c>
      <c r="H42">
        <v>1.0555000000000001</v>
      </c>
      <c r="I42">
        <f t="shared" si="18"/>
        <v>1.8298883051935286</v>
      </c>
      <c r="J42">
        <v>1829.8883051935288</v>
      </c>
      <c r="K42">
        <v>0.25540000000000002</v>
      </c>
      <c r="L42" s="3">
        <f t="shared" si="19"/>
        <v>7.5624397264360592</v>
      </c>
      <c r="M42">
        <v>7.5624397264360592</v>
      </c>
    </row>
    <row r="43" spans="1:13" s="1" customFormat="1">
      <c r="A43" s="1">
        <v>6</v>
      </c>
      <c r="B43" s="1">
        <v>5.71</v>
      </c>
      <c r="C43" s="1">
        <v>3.77</v>
      </c>
      <c r="D43" s="1">
        <v>47.44</v>
      </c>
      <c r="E43" s="3">
        <f t="shared" si="16"/>
        <v>1.897133220910624</v>
      </c>
      <c r="F43" s="1">
        <f t="shared" si="17"/>
        <v>3.6804384485666106</v>
      </c>
      <c r="G43" s="1">
        <f>(F43-F47)</f>
        <v>1.888119814142714</v>
      </c>
      <c r="H43" s="1">
        <v>1.2087000000000001</v>
      </c>
      <c r="I43" s="1">
        <f t="shared" si="18"/>
        <v>1.562107896204777</v>
      </c>
      <c r="K43" s="1">
        <v>0.28810000000000002</v>
      </c>
      <c r="L43" s="3">
        <f t="shared" si="19"/>
        <v>6.553695987999701</v>
      </c>
      <c r="M43"/>
    </row>
    <row r="44" spans="1:13" s="3" customFormat="1">
      <c r="A44" s="3">
        <v>7</v>
      </c>
      <c r="B44" s="3">
        <v>5.71</v>
      </c>
      <c r="C44" s="3">
        <v>3.87</v>
      </c>
      <c r="D44" s="3">
        <v>60.27</v>
      </c>
      <c r="E44" s="3">
        <f t="shared" si="16"/>
        <v>1.4932802389248381</v>
      </c>
      <c r="F44" s="3">
        <f t="shared" si="17"/>
        <v>2.7476356396217017</v>
      </c>
      <c r="G44" s="3">
        <f>(F44-F47)</f>
        <v>0.95531700519780505</v>
      </c>
      <c r="H44" s="3">
        <v>1.1884999999999999</v>
      </c>
      <c r="I44" s="3">
        <f t="shared" si="18"/>
        <v>0.8038005933511192</v>
      </c>
      <c r="J44" s="3">
        <v>814.20392560042364</v>
      </c>
      <c r="K44" s="3">
        <v>0.28510000000000002</v>
      </c>
      <c r="L44" s="3">
        <f t="shared" si="19"/>
        <v>3.3508137677930727</v>
      </c>
      <c r="M44">
        <v>3.3508137677930727</v>
      </c>
    </row>
    <row r="45" spans="1:13">
      <c r="A45">
        <v>8</v>
      </c>
      <c r="B45" s="3">
        <v>5.71</v>
      </c>
      <c r="C45">
        <v>4.0599999999999996</v>
      </c>
      <c r="D45">
        <v>45.98</v>
      </c>
      <c r="E45" s="3">
        <f t="shared" si="16"/>
        <v>1.9573727707699002</v>
      </c>
      <c r="F45">
        <f t="shared" si="17"/>
        <v>3.2296650717703361</v>
      </c>
      <c r="G45">
        <f>(F45-F47)</f>
        <v>1.4373464373464395</v>
      </c>
      <c r="H45">
        <v>1.0916999999999999</v>
      </c>
      <c r="I45">
        <f t="shared" si="18"/>
        <v>1.3166130231258035</v>
      </c>
      <c r="J45">
        <v>1316.6130231258035</v>
      </c>
      <c r="K45">
        <v>0.27029999999999998</v>
      </c>
      <c r="L45" s="3">
        <f t="shared" si="19"/>
        <v>5.3175968825247484</v>
      </c>
      <c r="M45">
        <v>5.3175968825247484</v>
      </c>
    </row>
    <row r="46" spans="1:13" s="1" customFormat="1" ht="12" customHeight="1">
      <c r="A46" s="1">
        <v>9</v>
      </c>
      <c r="B46" s="1">
        <v>5.71</v>
      </c>
      <c r="C46" s="1">
        <v>3.96</v>
      </c>
      <c r="D46" s="1">
        <v>50.31</v>
      </c>
      <c r="E46" s="3">
        <f t="shared" si="16"/>
        <v>1.7889087656529516</v>
      </c>
      <c r="F46" s="1">
        <f t="shared" si="17"/>
        <v>3.1305903398926653</v>
      </c>
      <c r="G46" s="1">
        <f>(F46-F47)</f>
        <v>1.3382717054687687</v>
      </c>
      <c r="H46" s="1">
        <v>1.4004000000000001</v>
      </c>
      <c r="I46" s="1">
        <f t="shared" si="18"/>
        <v>0.95563532238558169</v>
      </c>
      <c r="K46" s="1">
        <v>0.33339999999999997</v>
      </c>
      <c r="L46" s="3"/>
      <c r="M46"/>
    </row>
    <row r="47" spans="1:13">
      <c r="A47" t="s">
        <v>22</v>
      </c>
      <c r="B47" s="3">
        <v>5.71</v>
      </c>
      <c r="C47">
        <v>4.7300000000000004</v>
      </c>
      <c r="D47">
        <v>49.21</v>
      </c>
      <c r="E47" s="3">
        <f t="shared" si="16"/>
        <v>1.8288965657386709</v>
      </c>
      <c r="F47">
        <f t="shared" si="17"/>
        <v>1.7923186344238966</v>
      </c>
    </row>
    <row r="48" spans="1:13">
      <c r="J48" s="4">
        <f>AVERAGE(J38:J46)</f>
        <v>1637.4296262278904</v>
      </c>
      <c r="L48" s="4">
        <f t="shared" ref="L48:M48" si="20">AVERAGE(L38:L46)</f>
        <v>7.3020530545994546</v>
      </c>
      <c r="M48" s="4">
        <f t="shared" si="20"/>
        <v>6.8618977536298509</v>
      </c>
    </row>
    <row r="49" spans="1:13">
      <c r="I49" s="4">
        <f>AVERAGE(I38:I46)</f>
        <v>1.6613360919298001</v>
      </c>
      <c r="J49" s="4">
        <f>+STDEV(J38:J46)</f>
        <v>506.61799225520099</v>
      </c>
      <c r="L49" s="4">
        <f t="shared" ref="L49:M49" si="21">+STDEV(L38:L46)</f>
        <v>2.3540488398153538</v>
      </c>
      <c r="M49" s="4">
        <f t="shared" si="21"/>
        <v>2.2619055722111989</v>
      </c>
    </row>
    <row r="50" spans="1:13">
      <c r="A50" s="4" t="s">
        <v>28</v>
      </c>
      <c r="J50" s="4">
        <f>+J49/2.45</f>
        <v>206.78285398171468</v>
      </c>
      <c r="L50" s="4">
        <f t="shared" ref="L50:M50" si="22">+L49/2.45</f>
        <v>0.9608362611491239</v>
      </c>
      <c r="M50" s="4">
        <f t="shared" si="22"/>
        <v>0.92322676416783622</v>
      </c>
    </row>
    <row r="51" spans="1:13">
      <c r="J51" s="4">
        <f>+(J50/J48)*100</f>
        <v>12.628503275470573</v>
      </c>
      <c r="L51" s="4">
        <f t="shared" ref="L51:M51" si="23">+(L50/L48)*100</f>
        <v>13.158439879369372</v>
      </c>
      <c r="M51" s="4">
        <f t="shared" si="23"/>
        <v>13.454394065832032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>
      <c r="A54" s="3">
        <v>1</v>
      </c>
      <c r="B54" s="3">
        <v>5.98</v>
      </c>
      <c r="C54" s="3">
        <v>3.81</v>
      </c>
      <c r="D54" s="3">
        <v>45.99</v>
      </c>
      <c r="E54" s="3">
        <f>(25*3600)/D54/1000</f>
        <v>1.9569471624266144</v>
      </c>
      <c r="F54" s="3">
        <f>(B54-C54)*E54</f>
        <v>4.2465753424657535</v>
      </c>
      <c r="G54" s="3">
        <f>(F54-F63)</f>
        <v>2.0518994635793479</v>
      </c>
      <c r="H54" s="3">
        <v>1.2454000000000001</v>
      </c>
      <c r="I54" s="3">
        <f>G54/H54</f>
        <v>1.6475826751078753</v>
      </c>
      <c r="J54" s="3">
        <v>1647.582675107876</v>
      </c>
      <c r="K54" s="3">
        <v>0.30380000000000001</v>
      </c>
      <c r="L54" s="3">
        <f>+G54/K54</f>
        <v>6.7541127833421584</v>
      </c>
      <c r="M54">
        <v>6.7541127833421584</v>
      </c>
    </row>
    <row r="55" spans="1:13">
      <c r="A55">
        <v>2</v>
      </c>
      <c r="B55" s="3">
        <v>5.98</v>
      </c>
      <c r="C55">
        <v>3.33</v>
      </c>
      <c r="D55">
        <v>49.23</v>
      </c>
      <c r="E55" s="3">
        <f t="shared" ref="E55:E63" si="24">(25*3600)/D55/1000</f>
        <v>1.8281535648994516</v>
      </c>
      <c r="F55">
        <f t="shared" ref="F55:F63" si="25">(B55-C55)*E55</f>
        <v>4.8446069469835473</v>
      </c>
      <c r="G55">
        <f>(F55-F63)</f>
        <v>2.6499310680971417</v>
      </c>
      <c r="H55">
        <v>1.2291000000000001</v>
      </c>
      <c r="I55">
        <f t="shared" ref="I55:I62" si="26">G55/H55</f>
        <v>2.1559930584144023</v>
      </c>
      <c r="J55">
        <v>2155.9930584144022</v>
      </c>
      <c r="K55">
        <v>0.28449999999999998</v>
      </c>
      <c r="L55" s="3">
        <f t="shared" ref="L55:L61" si="27">+G55/K55</f>
        <v>9.3143447033291462</v>
      </c>
      <c r="M55">
        <v>9.3143447033291462</v>
      </c>
    </row>
    <row r="56" spans="1:13" s="1" customFormat="1">
      <c r="A56" s="1">
        <v>3</v>
      </c>
      <c r="B56" s="1">
        <v>5.98</v>
      </c>
      <c r="C56" s="1">
        <v>3.47</v>
      </c>
      <c r="D56" s="1">
        <v>46.35</v>
      </c>
      <c r="E56" s="3">
        <f t="shared" si="24"/>
        <v>1.9417475728155338</v>
      </c>
      <c r="F56" s="1">
        <f t="shared" si="25"/>
        <v>4.8737864077669899</v>
      </c>
      <c r="G56" s="1">
        <f>(F56-F63)</f>
        <v>2.6791105288805843</v>
      </c>
      <c r="H56" s="1">
        <v>0.98340000000000005</v>
      </c>
      <c r="I56" s="1">
        <f t="shared" si="26"/>
        <v>2.7243344812696604</v>
      </c>
      <c r="K56" s="1">
        <v>0.24099999999999999</v>
      </c>
      <c r="L56" s="3">
        <f t="shared" si="27"/>
        <v>11.116641198674625</v>
      </c>
      <c r="M56"/>
    </row>
    <row r="57" spans="1:13">
      <c r="A57">
        <v>4</v>
      </c>
      <c r="B57" s="3">
        <v>5.98</v>
      </c>
      <c r="C57">
        <v>3.67</v>
      </c>
      <c r="D57">
        <v>48.63</v>
      </c>
      <c r="E57" s="3">
        <f t="shared" si="24"/>
        <v>1.8507094386181369</v>
      </c>
      <c r="F57">
        <f t="shared" si="25"/>
        <v>4.2751388032078967</v>
      </c>
      <c r="G57">
        <f>(F57-F63)</f>
        <v>2.0804629243214912</v>
      </c>
      <c r="H57">
        <v>0.95989999999999998</v>
      </c>
      <c r="I57">
        <f t="shared" si="26"/>
        <v>2.1673746476940217</v>
      </c>
      <c r="J57">
        <v>2167.3746476940214</v>
      </c>
      <c r="K57">
        <v>0.22289999999999999</v>
      </c>
      <c r="L57" s="3">
        <f t="shared" si="27"/>
        <v>9.3336156317698133</v>
      </c>
      <c r="M57">
        <v>9.3336156317698133</v>
      </c>
    </row>
    <row r="58" spans="1:13">
      <c r="A58">
        <v>5</v>
      </c>
      <c r="B58" s="3">
        <v>5.98</v>
      </c>
      <c r="C58">
        <v>3.77</v>
      </c>
      <c r="D58">
        <v>50.03</v>
      </c>
      <c r="E58" s="3">
        <f t="shared" si="24"/>
        <v>1.7989206476114332</v>
      </c>
      <c r="F58">
        <f t="shared" si="25"/>
        <v>3.9756146312212683</v>
      </c>
      <c r="G58">
        <f>(F58-F63)</f>
        <v>1.7809387523348628</v>
      </c>
      <c r="H58">
        <v>1.0555000000000001</v>
      </c>
      <c r="I58">
        <f t="shared" si="26"/>
        <v>1.6872939387350665</v>
      </c>
      <c r="J58">
        <v>1687.2939387350664</v>
      </c>
      <c r="K58">
        <v>0.25540000000000002</v>
      </c>
      <c r="L58" s="3">
        <f t="shared" si="27"/>
        <v>6.9731352871372856</v>
      </c>
      <c r="M58">
        <v>6.9731352871372856</v>
      </c>
    </row>
    <row r="59" spans="1:13" s="1" customFormat="1">
      <c r="A59" s="1">
        <v>6</v>
      </c>
      <c r="B59" s="1">
        <v>5.98</v>
      </c>
      <c r="C59" s="1">
        <v>3.77</v>
      </c>
      <c r="D59" s="1">
        <v>47.44</v>
      </c>
      <c r="E59" s="3">
        <f t="shared" si="24"/>
        <v>1.897133220910624</v>
      </c>
      <c r="F59" s="1">
        <f t="shared" si="25"/>
        <v>4.1926644182124795</v>
      </c>
      <c r="G59" s="1">
        <f>(F59-F63)</f>
        <v>1.9979885393260739</v>
      </c>
      <c r="H59" s="1">
        <v>1.2087000000000001</v>
      </c>
      <c r="I59" s="1">
        <f t="shared" si="26"/>
        <v>1.6530061548159789</v>
      </c>
      <c r="K59" s="1">
        <v>0.28810000000000002</v>
      </c>
      <c r="L59" s="3">
        <f t="shared" si="27"/>
        <v>6.9350522017565908</v>
      </c>
      <c r="M59"/>
    </row>
    <row r="60" spans="1:13" s="3" customFormat="1">
      <c r="A60" s="3">
        <v>7</v>
      </c>
      <c r="B60" s="3">
        <v>5.98</v>
      </c>
      <c r="C60" s="3">
        <v>3.72</v>
      </c>
      <c r="D60" s="3">
        <v>60.27</v>
      </c>
      <c r="E60" s="3">
        <f t="shared" si="24"/>
        <v>1.4932802389248381</v>
      </c>
      <c r="F60" s="3">
        <f t="shared" si="25"/>
        <v>3.3748133399701343</v>
      </c>
      <c r="G60" s="3">
        <f>(F60-F63)</f>
        <v>1.1801374610837287</v>
      </c>
      <c r="H60" s="3">
        <v>1.1884999999999999</v>
      </c>
      <c r="I60" s="3">
        <f t="shared" si="26"/>
        <v>0.99296378719707934</v>
      </c>
      <c r="J60" s="3">
        <v>1005.7417931119859</v>
      </c>
      <c r="K60" s="3">
        <v>0.28510000000000002</v>
      </c>
      <c r="L60" s="3">
        <f t="shared" si="27"/>
        <v>4.1393807824753726</v>
      </c>
      <c r="M60">
        <v>4.1393807824753726</v>
      </c>
    </row>
    <row r="61" spans="1:13">
      <c r="A61">
        <v>8</v>
      </c>
      <c r="B61" s="3">
        <v>5.98</v>
      </c>
      <c r="C61">
        <v>4.22</v>
      </c>
      <c r="D61">
        <v>45.98</v>
      </c>
      <c r="E61" s="3">
        <f t="shared" si="24"/>
        <v>1.9573727707699002</v>
      </c>
      <c r="F61">
        <f t="shared" si="25"/>
        <v>3.4449760765550259</v>
      </c>
      <c r="G61">
        <f>(F61-F63)</f>
        <v>1.2503001976686203</v>
      </c>
      <c r="H61">
        <v>1.0916999999999999</v>
      </c>
      <c r="I61">
        <f t="shared" si="26"/>
        <v>1.1452781878433822</v>
      </c>
      <c r="J61">
        <v>1145.2781878433821</v>
      </c>
      <c r="K61">
        <v>0.27029999999999998</v>
      </c>
      <c r="L61" s="3">
        <f t="shared" si="27"/>
        <v>4.6256019151632275</v>
      </c>
      <c r="M61">
        <v>4.6256019151632275</v>
      </c>
    </row>
    <row r="62" spans="1:13" s="1" customFormat="1">
      <c r="A62" s="1">
        <v>9</v>
      </c>
      <c r="B62" s="1">
        <v>5.98</v>
      </c>
      <c r="C62" s="1">
        <v>4.22</v>
      </c>
      <c r="D62" s="1">
        <v>50.31</v>
      </c>
      <c r="E62" s="3">
        <f t="shared" si="24"/>
        <v>1.7889087656529516</v>
      </c>
      <c r="F62" s="1">
        <f t="shared" si="25"/>
        <v>3.1484794275491961</v>
      </c>
      <c r="G62" s="1">
        <f>(F62-F63)</f>
        <v>0.95380354866279049</v>
      </c>
      <c r="H62" s="1">
        <v>1.4004000000000001</v>
      </c>
      <c r="I62" s="1">
        <f t="shared" si="26"/>
        <v>0.68109365085889062</v>
      </c>
      <c r="K62" s="1">
        <v>0.33339999999999997</v>
      </c>
      <c r="L62" s="3"/>
      <c r="M62"/>
    </row>
    <row r="63" spans="1:13">
      <c r="A63" t="s">
        <v>22</v>
      </c>
      <c r="B63" s="3">
        <v>5.98</v>
      </c>
      <c r="C63">
        <v>4.78</v>
      </c>
      <c r="D63">
        <v>49.21</v>
      </c>
      <c r="E63" s="3">
        <f t="shared" si="24"/>
        <v>1.8288965657386709</v>
      </c>
      <c r="F63">
        <f t="shared" si="25"/>
        <v>2.1946758788864056</v>
      </c>
    </row>
    <row r="64" spans="1:13">
      <c r="J64" s="4">
        <f>AVERAGE(J54:J62)</f>
        <v>1634.8773834844553</v>
      </c>
      <c r="L64" s="4">
        <f t="shared" ref="L64:M64" si="28">AVERAGE(L54:L62)</f>
        <v>7.3989855629560282</v>
      </c>
      <c r="M64" s="4">
        <f t="shared" si="28"/>
        <v>6.8566985172028341</v>
      </c>
    </row>
    <row r="65" spans="1:13">
      <c r="I65" s="4">
        <f>AVERAGE(I54:I62)</f>
        <v>1.6505467313262618</v>
      </c>
      <c r="J65" s="4">
        <f>+STDEV(J54:J62)</f>
        <v>488.57809328573973</v>
      </c>
      <c r="L65" s="4">
        <f t="shared" ref="L65:M65" si="29">+STDEV(L54:L62)</f>
        <v>2.4012342442785508</v>
      </c>
      <c r="M65" s="4">
        <f t="shared" si="29"/>
        <v>2.2163407789371008</v>
      </c>
    </row>
    <row r="66" spans="1:13">
      <c r="A66" s="4" t="s">
        <v>29</v>
      </c>
      <c r="J66" s="4">
        <f>+J65/2.45</f>
        <v>199.41962991254681</v>
      </c>
      <c r="L66" s="4">
        <f t="shared" ref="L66:M66" si="30">+L65/2.45</f>
        <v>0.98009560990961253</v>
      </c>
      <c r="M66" s="4">
        <f t="shared" si="30"/>
        <v>0.90462888936208186</v>
      </c>
    </row>
    <row r="67" spans="1:13">
      <c r="J67" s="4">
        <f>+(J66/J64)*100</f>
        <v>12.197834034961003</v>
      </c>
      <c r="L67" s="4">
        <f t="shared" ref="L67:M67" si="31">+(L66/L64)*100</f>
        <v>13.246351159496609</v>
      </c>
      <c r="M67" s="4">
        <f t="shared" si="31"/>
        <v>13.193359560617257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>
      <c r="A70" s="3">
        <v>1</v>
      </c>
      <c r="B70" s="3">
        <v>6</v>
      </c>
      <c r="C70" s="3">
        <v>3.55</v>
      </c>
      <c r="D70" s="3">
        <v>45.99</v>
      </c>
      <c r="E70" s="3">
        <f>(25*3600)/D70/1000</f>
        <v>1.9569471624266144</v>
      </c>
      <c r="F70" s="3">
        <f>(B70-C70)*E70</f>
        <v>4.794520547945206</v>
      </c>
      <c r="G70" s="3">
        <f>(F70-F79)</f>
        <v>2.5632667377440281</v>
      </c>
      <c r="H70" s="3">
        <v>1.2454000000000001</v>
      </c>
      <c r="I70" s="3">
        <f>G70/H70</f>
        <v>2.0581875202698154</v>
      </c>
      <c r="J70" s="3">
        <v>2058.1875202698143</v>
      </c>
      <c r="K70" s="3">
        <v>0.30380000000000001</v>
      </c>
      <c r="L70" s="3">
        <f>+G70/K70</f>
        <v>8.4373493671626996</v>
      </c>
      <c r="M70">
        <v>8.4373493671626996</v>
      </c>
    </row>
    <row r="71" spans="1:13">
      <c r="A71">
        <v>2</v>
      </c>
      <c r="B71" s="3">
        <v>6</v>
      </c>
      <c r="C71">
        <v>3.34</v>
      </c>
      <c r="D71">
        <v>49.23</v>
      </c>
      <c r="E71" s="3">
        <f t="shared" ref="E71:E79" si="32">(25*3600)/D71/1000</f>
        <v>1.8281535648994516</v>
      </c>
      <c r="F71">
        <f t="shared" ref="F71:F79" si="33">(B71-C71)*E71</f>
        <v>4.8628884826325418</v>
      </c>
      <c r="G71">
        <f>(F71-F79)</f>
        <v>2.631634672431364</v>
      </c>
      <c r="H71">
        <v>1.2291000000000001</v>
      </c>
      <c r="I71">
        <f t="shared" ref="I71:I78" si="34">G71/H71</f>
        <v>2.1411070477840402</v>
      </c>
      <c r="J71">
        <v>2141.1070477840394</v>
      </c>
      <c r="K71">
        <v>0.28449999999999998</v>
      </c>
      <c r="L71" s="3">
        <f t="shared" ref="L71:L77" si="35">+G71/K71</f>
        <v>9.25003399800128</v>
      </c>
      <c r="M71">
        <v>9.25003399800128</v>
      </c>
    </row>
    <row r="72" spans="1:13" s="1" customFormat="1">
      <c r="A72" s="1">
        <v>3</v>
      </c>
      <c r="B72" s="1">
        <v>6</v>
      </c>
      <c r="C72" s="1">
        <v>3.3</v>
      </c>
      <c r="D72" s="1">
        <v>46.35</v>
      </c>
      <c r="E72" s="3">
        <f t="shared" si="32"/>
        <v>1.9417475728155338</v>
      </c>
      <c r="F72" s="1">
        <f t="shared" si="33"/>
        <v>5.2427184466019412</v>
      </c>
      <c r="G72" s="1">
        <f>(F72-F79)</f>
        <v>3.0114646364007633</v>
      </c>
      <c r="H72" s="1">
        <v>0.98340000000000005</v>
      </c>
      <c r="I72" s="1">
        <f t="shared" si="34"/>
        <v>3.0622987964213579</v>
      </c>
      <c r="K72" s="1">
        <v>0.24099999999999999</v>
      </c>
      <c r="L72" s="3">
        <f t="shared" si="35"/>
        <v>12.495703885480346</v>
      </c>
      <c r="M72"/>
    </row>
    <row r="73" spans="1:13">
      <c r="A73">
        <v>4</v>
      </c>
      <c r="B73" s="3">
        <v>6</v>
      </c>
      <c r="C73">
        <v>3.7</v>
      </c>
      <c r="D73">
        <v>48.63</v>
      </c>
      <c r="E73" s="3">
        <f t="shared" si="32"/>
        <v>1.8507094386181369</v>
      </c>
      <c r="F73">
        <f t="shared" si="33"/>
        <v>4.2566317088217147</v>
      </c>
      <c r="G73">
        <f>(F73-F79)</f>
        <v>2.0253778986205369</v>
      </c>
      <c r="H73">
        <v>0.95989999999999998</v>
      </c>
      <c r="I73">
        <f t="shared" si="34"/>
        <v>2.1099884348583569</v>
      </c>
      <c r="J73">
        <v>2109.9884348583569</v>
      </c>
      <c r="K73">
        <v>0.22289999999999999</v>
      </c>
      <c r="L73" s="3">
        <f t="shared" si="35"/>
        <v>9.0864867591769265</v>
      </c>
      <c r="M73">
        <v>9.0864867591769265</v>
      </c>
    </row>
    <row r="74" spans="1:13">
      <c r="A74">
        <v>5</v>
      </c>
      <c r="B74" s="3">
        <v>6</v>
      </c>
      <c r="C74">
        <v>3.69</v>
      </c>
      <c r="D74">
        <v>50.03</v>
      </c>
      <c r="E74" s="3">
        <f t="shared" si="32"/>
        <v>1.7989206476114332</v>
      </c>
      <c r="F74">
        <f t="shared" si="33"/>
        <v>4.1555066959824112</v>
      </c>
      <c r="G74">
        <f>(F74-F79)</f>
        <v>1.9242528857812333</v>
      </c>
      <c r="H74">
        <v>1.0555000000000001</v>
      </c>
      <c r="I74">
        <f t="shared" si="34"/>
        <v>1.8230723692858675</v>
      </c>
      <c r="J74">
        <v>1823.0723692858669</v>
      </c>
      <c r="K74">
        <v>0.25540000000000002</v>
      </c>
      <c r="L74" s="3">
        <f t="shared" si="35"/>
        <v>7.5342712834034193</v>
      </c>
      <c r="M74">
        <v>7.5342712834034193</v>
      </c>
    </row>
    <row r="75" spans="1:13" s="1" customFormat="1">
      <c r="A75" s="1">
        <v>6</v>
      </c>
      <c r="B75" s="1">
        <v>6</v>
      </c>
      <c r="C75" s="1">
        <v>3.89</v>
      </c>
      <c r="D75" s="1">
        <v>47.44</v>
      </c>
      <c r="E75" s="3">
        <f t="shared" si="32"/>
        <v>1.897133220910624</v>
      </c>
      <c r="F75" s="1">
        <f t="shared" si="33"/>
        <v>4.0029510961214161</v>
      </c>
      <c r="G75" s="1">
        <f>(F75-F79)</f>
        <v>1.7716972859202382</v>
      </c>
      <c r="H75" s="1">
        <v>1.2087000000000001</v>
      </c>
      <c r="I75" s="1">
        <f t="shared" si="34"/>
        <v>1.4657874459503915</v>
      </c>
      <c r="K75" s="1">
        <v>0.28810000000000002</v>
      </c>
      <c r="L75" s="3">
        <f t="shared" si="35"/>
        <v>6.1495914124270676</v>
      </c>
      <c r="M75"/>
    </row>
    <row r="76" spans="1:13" s="3" customFormat="1">
      <c r="A76" s="3">
        <v>7</v>
      </c>
      <c r="B76" s="3">
        <v>6</v>
      </c>
      <c r="C76" s="3">
        <v>3.89</v>
      </c>
      <c r="D76" s="3">
        <v>60.27</v>
      </c>
      <c r="E76" s="3">
        <f t="shared" si="32"/>
        <v>1.4932802389248381</v>
      </c>
      <c r="F76" s="3">
        <f t="shared" si="33"/>
        <v>3.1508213041314082</v>
      </c>
      <c r="G76" s="3">
        <f>(F76-F79)</f>
        <v>0.9195674939302303</v>
      </c>
      <c r="H76" s="3">
        <v>1.1884999999999999</v>
      </c>
      <c r="I76" s="3">
        <f t="shared" si="34"/>
        <v>0.77372107188071548</v>
      </c>
      <c r="J76" s="3">
        <v>785.65098005790662</v>
      </c>
      <c r="K76" s="3">
        <v>0.28510000000000002</v>
      </c>
      <c r="L76" s="3">
        <f t="shared" si="35"/>
        <v>3.2254208836556657</v>
      </c>
      <c r="M76">
        <v>3.2254208836556657</v>
      </c>
    </row>
    <row r="77" spans="1:13">
      <c r="A77">
        <v>8</v>
      </c>
      <c r="B77" s="3">
        <v>6</v>
      </c>
      <c r="C77">
        <v>4.22</v>
      </c>
      <c r="D77">
        <v>45.98</v>
      </c>
      <c r="E77" s="3">
        <f t="shared" si="32"/>
        <v>1.9573727707699002</v>
      </c>
      <c r="F77">
        <f t="shared" si="33"/>
        <v>3.4841235319704231</v>
      </c>
      <c r="G77">
        <f>(F77-F79)</f>
        <v>1.2528697217692453</v>
      </c>
      <c r="H77">
        <v>1.0916999999999999</v>
      </c>
      <c r="I77">
        <f t="shared" si="34"/>
        <v>1.1476318785098887</v>
      </c>
      <c r="J77">
        <v>1147.6318785098881</v>
      </c>
      <c r="K77">
        <v>0.27029999999999998</v>
      </c>
      <c r="L77" s="3">
        <f t="shared" si="35"/>
        <v>4.635108108654256</v>
      </c>
      <c r="M77">
        <v>4.635108108654256</v>
      </c>
    </row>
    <row r="78" spans="1:13" s="1" customFormat="1">
      <c r="A78" s="1">
        <v>9</v>
      </c>
      <c r="B78" s="1">
        <v>6</v>
      </c>
      <c r="C78" s="1">
        <v>3.97</v>
      </c>
      <c r="D78" s="1">
        <v>50.31</v>
      </c>
      <c r="E78" s="3">
        <f t="shared" si="32"/>
        <v>1.7889087656529516</v>
      </c>
      <c r="F78" s="1">
        <f t="shared" si="33"/>
        <v>3.6314847942754915</v>
      </c>
      <c r="G78" s="1">
        <f>(F78-F79)</f>
        <v>1.4002309840743137</v>
      </c>
      <c r="H78" s="1">
        <v>1.4004000000000001</v>
      </c>
      <c r="I78" s="1">
        <f t="shared" si="34"/>
        <v>0.99987930882198917</v>
      </c>
      <c r="K78" s="1">
        <v>0.33339999999999997</v>
      </c>
      <c r="L78" s="3"/>
      <c r="M78"/>
    </row>
    <row r="79" spans="1:13">
      <c r="A79" t="s">
        <v>22</v>
      </c>
      <c r="B79" s="3">
        <v>6</v>
      </c>
      <c r="C79">
        <v>4.78</v>
      </c>
      <c r="D79">
        <v>49.21</v>
      </c>
      <c r="E79" s="3">
        <f t="shared" si="32"/>
        <v>1.8288965657386709</v>
      </c>
      <c r="F79">
        <f t="shared" si="33"/>
        <v>2.2312538102011779</v>
      </c>
    </row>
    <row r="80" spans="1:13">
      <c r="J80" s="4">
        <f>AVERAGE(J70:J78)</f>
        <v>1677.6063717943118</v>
      </c>
      <c r="L80" s="4">
        <f t="shared" ref="L80:M80" si="36">AVERAGE(L70:L78)</f>
        <v>7.6017457122452079</v>
      </c>
      <c r="M80" s="4">
        <f t="shared" si="36"/>
        <v>7.0281117333423753</v>
      </c>
    </row>
    <row r="81" spans="1:13">
      <c r="I81" s="4">
        <f>AVERAGE(I70:I78)</f>
        <v>1.7312970970869359</v>
      </c>
      <c r="J81" s="4">
        <f>+STDEV(J70:J78)</f>
        <v>573.45389988792101</v>
      </c>
      <c r="L81" s="4">
        <f t="shared" ref="L81:M81" si="37">+STDEV(L70:L78)</f>
        <v>2.9188264007568949</v>
      </c>
      <c r="M81" s="4">
        <f t="shared" si="37"/>
        <v>2.5140771086790981</v>
      </c>
    </row>
    <row r="82" spans="1:13">
      <c r="A82" s="4" t="s">
        <v>32</v>
      </c>
      <c r="J82" s="4">
        <f>+J81/2.45</f>
        <v>234.06281628078406</v>
      </c>
      <c r="L82" s="4">
        <f t="shared" ref="L82:M82" si="38">+L81/2.45</f>
        <v>1.191357714594651</v>
      </c>
      <c r="M82" s="4">
        <f t="shared" si="38"/>
        <v>1.0261539219098359</v>
      </c>
    </row>
    <row r="83" spans="1:13">
      <c r="J83" s="4">
        <f>+(J82/J80)*100</f>
        <v>13.952189274915444</v>
      </c>
      <c r="L83" s="4">
        <f t="shared" ref="L83:M83" si="39">+(L82/L80)*100</f>
        <v>15.672159523510008</v>
      </c>
      <c r="M83" s="4">
        <f t="shared" si="39"/>
        <v>14.600705863021696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>
      <c r="A86" s="3">
        <v>1</v>
      </c>
      <c r="B86" s="3">
        <v>6.05</v>
      </c>
      <c r="C86" s="3">
        <v>3.64</v>
      </c>
      <c r="D86" s="3">
        <v>45.99</v>
      </c>
      <c r="E86" s="3">
        <f>(25*3600)/D86/1000</f>
        <v>1.9569471624266144</v>
      </c>
      <c r="F86" s="3">
        <f>(B86-C86)*E86</f>
        <v>4.7162426614481401</v>
      </c>
      <c r="G86" s="3">
        <f>(F86-F95)</f>
        <v>2.3020991946730955</v>
      </c>
      <c r="H86" s="3">
        <v>1.2454000000000001</v>
      </c>
      <c r="I86" s="3">
        <f>G86/H86</f>
        <v>1.8484817686470976</v>
      </c>
      <c r="J86" s="3">
        <v>1848.4817686470976</v>
      </c>
      <c r="K86" s="3">
        <v>0.30380000000000001</v>
      </c>
      <c r="L86" s="3">
        <f>+G86/K86</f>
        <v>7.57768003513198</v>
      </c>
      <c r="M86">
        <v>7.57768003513198</v>
      </c>
    </row>
    <row r="87" spans="1:13">
      <c r="A87">
        <v>2</v>
      </c>
      <c r="B87" s="3">
        <v>6.05</v>
      </c>
      <c r="C87">
        <v>3.17</v>
      </c>
      <c r="D87">
        <v>49.23</v>
      </c>
      <c r="E87" s="3">
        <f t="shared" ref="E87:E95" si="40">(25*3600)/D87/1000</f>
        <v>1.8281535648994516</v>
      </c>
      <c r="F87">
        <f t="shared" ref="F87:F95" si="41">(B87-C87)*E87</f>
        <v>5.2650822669104205</v>
      </c>
      <c r="G87">
        <f>(F87-F95)</f>
        <v>2.8509388001353759</v>
      </c>
      <c r="H87">
        <v>1.2291000000000001</v>
      </c>
      <c r="I87">
        <f t="shared" ref="I87:I94" si="42">G87/H87</f>
        <v>2.3195336426127864</v>
      </c>
      <c r="J87">
        <v>2319.533642612786</v>
      </c>
      <c r="K87">
        <v>0.28449999999999998</v>
      </c>
      <c r="L87" s="3">
        <f t="shared" ref="L87:L93" si="43">+G87/K87</f>
        <v>10.020874517171796</v>
      </c>
      <c r="M87">
        <v>10.020874517171796</v>
      </c>
    </row>
    <row r="88" spans="1:13" s="1" customFormat="1">
      <c r="A88" s="1">
        <v>3</v>
      </c>
      <c r="B88" s="1">
        <v>6.05</v>
      </c>
      <c r="C88" s="1">
        <v>3.53</v>
      </c>
      <c r="D88" s="1">
        <v>46.35</v>
      </c>
      <c r="E88" s="3">
        <f t="shared" si="40"/>
        <v>1.9417475728155338</v>
      </c>
      <c r="F88" s="1">
        <f t="shared" si="41"/>
        <v>4.8932038834951452</v>
      </c>
      <c r="G88" s="1">
        <f>(F88-F95)</f>
        <v>2.4790604167201007</v>
      </c>
      <c r="H88" s="1">
        <v>0.98340000000000005</v>
      </c>
      <c r="I88" s="1">
        <f t="shared" si="42"/>
        <v>2.5209074809030918</v>
      </c>
      <c r="K88" s="1">
        <v>0.24099999999999999</v>
      </c>
      <c r="L88" s="3">
        <f t="shared" si="43"/>
        <v>10.28655774572656</v>
      </c>
      <c r="M88"/>
    </row>
    <row r="89" spans="1:13">
      <c r="A89">
        <v>4</v>
      </c>
      <c r="B89" s="3">
        <v>6.05</v>
      </c>
      <c r="C89">
        <v>3.5</v>
      </c>
      <c r="D89">
        <v>48.63</v>
      </c>
      <c r="E89" s="3">
        <f t="shared" si="40"/>
        <v>1.8507094386181369</v>
      </c>
      <c r="F89">
        <f t="shared" si="41"/>
        <v>4.7193090684762486</v>
      </c>
      <c r="G89">
        <f>(F89-F95)</f>
        <v>2.3051656017012041</v>
      </c>
      <c r="H89">
        <v>0.95989999999999998</v>
      </c>
      <c r="I89">
        <f t="shared" si="42"/>
        <v>2.4014643209721891</v>
      </c>
      <c r="J89">
        <v>2401.4643209721885</v>
      </c>
      <c r="K89">
        <v>0.22289999999999999</v>
      </c>
      <c r="L89" s="3">
        <f t="shared" si="43"/>
        <v>10.341703013464352</v>
      </c>
      <c r="M89">
        <v>10.341703013464352</v>
      </c>
    </row>
    <row r="90" spans="1:13">
      <c r="A90">
        <v>5</v>
      </c>
      <c r="B90" s="3">
        <v>6.05</v>
      </c>
      <c r="C90">
        <v>3.77</v>
      </c>
      <c r="D90">
        <v>50.03</v>
      </c>
      <c r="E90" s="3">
        <f t="shared" si="40"/>
        <v>1.7989206476114332</v>
      </c>
      <c r="F90">
        <f t="shared" si="41"/>
        <v>4.1015390765540678</v>
      </c>
      <c r="G90">
        <f>(F90-F95)</f>
        <v>1.6873956097790233</v>
      </c>
      <c r="H90">
        <v>1.0555000000000001</v>
      </c>
      <c r="I90">
        <f t="shared" si="42"/>
        <v>1.5986694550251284</v>
      </c>
      <c r="J90">
        <v>1598.6694550251277</v>
      </c>
      <c r="K90">
        <v>0.25540000000000002</v>
      </c>
      <c r="L90" s="3">
        <f t="shared" si="43"/>
        <v>6.6068739615466843</v>
      </c>
      <c r="M90">
        <v>6.6068739615466843</v>
      </c>
    </row>
    <row r="91" spans="1:13" s="1" customFormat="1">
      <c r="A91" s="1">
        <v>6</v>
      </c>
      <c r="B91" s="1">
        <v>6.05</v>
      </c>
      <c r="C91" s="1">
        <v>3.86</v>
      </c>
      <c r="D91" s="1">
        <v>47.44</v>
      </c>
      <c r="E91" s="3">
        <f t="shared" si="40"/>
        <v>1.897133220910624</v>
      </c>
      <c r="F91" s="1">
        <f t="shared" si="41"/>
        <v>4.1547217537942664</v>
      </c>
      <c r="G91" s="1">
        <f>(F91-F95)</f>
        <v>1.7405782870192219</v>
      </c>
      <c r="H91" s="1">
        <v>1.2087000000000001</v>
      </c>
      <c r="I91" s="1">
        <f t="shared" si="42"/>
        <v>1.4400416042187654</v>
      </c>
      <c r="K91" s="1">
        <v>0.28810000000000002</v>
      </c>
      <c r="L91" s="3">
        <f t="shared" si="43"/>
        <v>6.0415768379702248</v>
      </c>
      <c r="M91"/>
    </row>
    <row r="92" spans="1:13" s="3" customFormat="1">
      <c r="A92" s="3">
        <v>7</v>
      </c>
      <c r="B92" s="3">
        <v>6.05</v>
      </c>
      <c r="C92" s="3">
        <v>3.83</v>
      </c>
      <c r="D92" s="3">
        <v>60.27</v>
      </c>
      <c r="E92" s="3">
        <f t="shared" si="40"/>
        <v>1.4932802389248381</v>
      </c>
      <c r="F92" s="3">
        <f t="shared" si="41"/>
        <v>3.3150821304131401</v>
      </c>
      <c r="G92" s="3">
        <f>(F92-F95)</f>
        <v>0.9009386636380956</v>
      </c>
      <c r="H92" s="3">
        <v>1.1884999999999999</v>
      </c>
      <c r="I92" s="3">
        <f t="shared" si="42"/>
        <v>0.75804683520243643</v>
      </c>
      <c r="J92" s="3">
        <v>770.59868172061852</v>
      </c>
      <c r="K92" s="3">
        <v>0.28510000000000002</v>
      </c>
      <c r="L92" s="3">
        <f t="shared" si="43"/>
        <v>3.1600794936446706</v>
      </c>
      <c r="M92">
        <v>3.1600794936446706</v>
      </c>
    </row>
    <row r="93" spans="1:13">
      <c r="A93">
        <v>8</v>
      </c>
      <c r="B93" s="3">
        <v>6.05</v>
      </c>
      <c r="C93">
        <v>4.24</v>
      </c>
      <c r="D93">
        <v>45.98</v>
      </c>
      <c r="E93" s="3">
        <f t="shared" si="40"/>
        <v>1.9573727707699002</v>
      </c>
      <c r="F93">
        <f t="shared" si="41"/>
        <v>3.5428447150935187</v>
      </c>
      <c r="G93">
        <f>(F93-F95)</f>
        <v>1.1287012483184742</v>
      </c>
      <c r="H93">
        <v>1.0916999999999999</v>
      </c>
      <c r="I93">
        <f t="shared" si="42"/>
        <v>1.0338932383607899</v>
      </c>
      <c r="J93">
        <v>1033.8932383607896</v>
      </c>
      <c r="K93">
        <v>0.27029999999999998</v>
      </c>
      <c r="L93" s="3">
        <f t="shared" si="43"/>
        <v>4.1757352878966865</v>
      </c>
      <c r="M93">
        <v>4.1757352878966865</v>
      </c>
    </row>
    <row r="94" spans="1:13" s="1" customFormat="1">
      <c r="A94" s="1">
        <v>9</v>
      </c>
      <c r="B94" s="1">
        <v>6.05</v>
      </c>
      <c r="C94" s="1">
        <v>3.76</v>
      </c>
      <c r="D94" s="1">
        <v>50.31</v>
      </c>
      <c r="E94" s="3">
        <f t="shared" si="40"/>
        <v>1.7889087656529516</v>
      </c>
      <c r="F94" s="1">
        <f t="shared" si="41"/>
        <v>4.0966010733452594</v>
      </c>
      <c r="G94" s="1">
        <f>(F94-F95)</f>
        <v>1.6824576065702148</v>
      </c>
      <c r="H94" s="1">
        <v>1.4004000000000001</v>
      </c>
      <c r="I94" s="1">
        <f t="shared" si="42"/>
        <v>1.2014121726436837</v>
      </c>
      <c r="K94" s="1">
        <v>0.33339999999999997</v>
      </c>
      <c r="L94" s="3"/>
      <c r="M94"/>
    </row>
    <row r="95" spans="1:13">
      <c r="A95" t="s">
        <v>22</v>
      </c>
      <c r="B95" s="3">
        <v>6.05</v>
      </c>
      <c r="C95">
        <v>4.7300000000000004</v>
      </c>
      <c r="D95">
        <v>49.21</v>
      </c>
      <c r="E95" s="3">
        <f t="shared" si="40"/>
        <v>1.8288965657386709</v>
      </c>
      <c r="F95">
        <f t="shared" si="41"/>
        <v>2.4141434667750445</v>
      </c>
    </row>
    <row r="96" spans="1:13">
      <c r="J96" s="4">
        <f>AVERAGE(J86:J94)</f>
        <v>1662.1068512231013</v>
      </c>
      <c r="L96" s="4">
        <f t="shared" ref="L96:M96" si="44">AVERAGE(L86:L94)</f>
        <v>7.2763851115691196</v>
      </c>
      <c r="M96" s="4">
        <f t="shared" si="44"/>
        <v>6.9804910514760286</v>
      </c>
    </row>
    <row r="97" spans="9:13">
      <c r="I97" s="4">
        <f>AVERAGE(I86:I94)</f>
        <v>1.6802722798428853</v>
      </c>
      <c r="J97" s="4">
        <f>+STDEV(J86:J94)</f>
        <v>664.38821887012341</v>
      </c>
      <c r="L97" s="4">
        <f t="shared" ref="L97:M97" si="45">+STDEV(L86:L94)</f>
        <v>2.7931372984842864</v>
      </c>
      <c r="M97" s="4">
        <f t="shared" si="45"/>
        <v>2.949579673394835</v>
      </c>
    </row>
    <row r="98" spans="9:13">
      <c r="J98" s="4">
        <f>+J97/2.45</f>
        <v>271.17886484494829</v>
      </c>
      <c r="L98" s="4">
        <f t="shared" ref="L98:M98" si="46">+L97/2.45</f>
        <v>1.1400560401976678</v>
      </c>
      <c r="M98" s="4">
        <f t="shared" si="46"/>
        <v>1.2039100707734018</v>
      </c>
    </row>
    <row r="99" spans="9:13">
      <c r="J99" s="4">
        <f>+(J98/J96)*100</f>
        <v>16.315368933434986</v>
      </c>
      <c r="L99" s="4">
        <f t="shared" ref="L99:M99" si="47">+(L98/L96)*100</f>
        <v>15.667890342761421</v>
      </c>
      <c r="M99" s="4">
        <f t="shared" si="47"/>
        <v>17.246781951232993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8"/>
  <sheetViews>
    <sheetView zoomScale="60" workbookViewId="0"/>
  </sheetViews>
  <sheetFormatPr baseColWidth="10" defaultRowHeight="12.75"/>
  <sheetData>
    <row r="1" spans="1:30">
      <c r="A1" s="8" t="s">
        <v>38</v>
      </c>
    </row>
    <row r="3" spans="1:30">
      <c r="A3" s="4" t="s">
        <v>5</v>
      </c>
    </row>
    <row r="4" spans="1:30">
      <c r="D4" t="s">
        <v>6</v>
      </c>
      <c r="E4" t="s">
        <v>6</v>
      </c>
      <c r="F4" t="s">
        <v>7</v>
      </c>
      <c r="G4" t="s">
        <v>7</v>
      </c>
      <c r="I4" t="s">
        <v>8</v>
      </c>
      <c r="J4" t="s">
        <v>31</v>
      </c>
      <c r="L4" t="s">
        <v>7</v>
      </c>
      <c r="M4" t="s">
        <v>7</v>
      </c>
      <c r="Q4" s="1"/>
      <c r="R4" s="1"/>
    </row>
    <row r="5" spans="1:30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18</v>
      </c>
      <c r="K5" t="s">
        <v>19</v>
      </c>
      <c r="L5" t="s">
        <v>20</v>
      </c>
      <c r="M5" t="s">
        <v>20</v>
      </c>
    </row>
    <row r="6" spans="1:30">
      <c r="A6" s="3">
        <v>1</v>
      </c>
      <c r="B6" s="3">
        <v>5.77</v>
      </c>
      <c r="C6" s="3">
        <v>3.64</v>
      </c>
      <c r="D6" s="3">
        <v>45.99</v>
      </c>
      <c r="E6" s="3">
        <f>(25*3600)/D6/1000</f>
        <v>1.9569471624266144</v>
      </c>
      <c r="F6" s="3">
        <f>(B6-C6)*E6</f>
        <v>4.1682974559686876</v>
      </c>
      <c r="G6" s="3">
        <f>(F6-F14)</f>
        <v>1.9677172653346227</v>
      </c>
      <c r="H6" s="3">
        <v>1.1052999999999999</v>
      </c>
      <c r="I6" s="3">
        <f>G6/H6</f>
        <v>1.7802562791410683</v>
      </c>
      <c r="J6" s="3">
        <v>1780.256279141068</v>
      </c>
      <c r="K6" s="3">
        <v>0.29149999999999998</v>
      </c>
      <c r="L6" s="3">
        <f t="shared" ref="L6:L7" si="0">+G6/K6</f>
        <v>6.7503165191582255</v>
      </c>
      <c r="M6">
        <v>6.7503165191582255</v>
      </c>
    </row>
    <row r="7" spans="1:30" s="1" customFormat="1">
      <c r="A7" s="1">
        <v>2</v>
      </c>
      <c r="B7" s="1">
        <v>5.77</v>
      </c>
      <c r="C7" s="1">
        <v>3.31</v>
      </c>
      <c r="D7" s="1">
        <v>48.18</v>
      </c>
      <c r="E7" s="3">
        <f t="shared" ref="E7:E13" si="1">(25*3600)/D7/1000</f>
        <v>1.8679950186799501</v>
      </c>
      <c r="F7" s="1">
        <f t="shared" ref="F7:F13" si="2">(B7-C7)*E7</f>
        <v>4.5952677459526763</v>
      </c>
      <c r="G7" s="1">
        <f>(F7-F14)</f>
        <v>2.3946875553186113</v>
      </c>
      <c r="H7" s="1">
        <v>0.91100000000000003</v>
      </c>
      <c r="I7" s="1">
        <f t="shared" ref="I7:I13" si="3">G7/H7</f>
        <v>2.6286361748832174</v>
      </c>
      <c r="K7" s="1">
        <v>0.2109</v>
      </c>
      <c r="L7" s="3">
        <f t="shared" si="0"/>
        <v>11.35461145243533</v>
      </c>
      <c r="M7"/>
      <c r="O7"/>
      <c r="P7"/>
    </row>
    <row r="8" spans="1:30">
      <c r="A8">
        <v>3</v>
      </c>
      <c r="B8" s="3">
        <v>5.77</v>
      </c>
      <c r="C8">
        <v>3.63</v>
      </c>
      <c r="D8">
        <v>45.47</v>
      </c>
      <c r="E8" s="3">
        <f t="shared" si="1"/>
        <v>1.9793270288102047</v>
      </c>
      <c r="F8">
        <f t="shared" si="2"/>
        <v>4.2357598416538371</v>
      </c>
      <c r="G8">
        <f>(F8-F14)</f>
        <v>2.0351796510197722</v>
      </c>
      <c r="H8">
        <v>1.1695</v>
      </c>
      <c r="I8">
        <f t="shared" si="3"/>
        <v>1.740213468165688</v>
      </c>
      <c r="J8">
        <v>1740.2134681656887</v>
      </c>
      <c r="K8">
        <v>0.30149999999999999</v>
      </c>
      <c r="L8" s="3">
        <f t="shared" ref="L8:L13" si="4">+G8/K8</f>
        <v>6.7501812637471712</v>
      </c>
      <c r="M8">
        <v>6.7501812637471712</v>
      </c>
    </row>
    <row r="9" spans="1:30">
      <c r="A9">
        <v>4</v>
      </c>
      <c r="B9" s="3">
        <v>5.77</v>
      </c>
      <c r="C9">
        <v>3.58</v>
      </c>
      <c r="D9">
        <v>48.37</v>
      </c>
      <c r="E9" s="3">
        <f t="shared" si="1"/>
        <v>1.8606574322927436</v>
      </c>
      <c r="F9">
        <f t="shared" si="2"/>
        <v>4.0748397767211078</v>
      </c>
      <c r="G9">
        <f>(F9-F14)</f>
        <v>1.8742595860870428</v>
      </c>
      <c r="H9">
        <v>0.96640000000000004</v>
      </c>
      <c r="I9">
        <f t="shared" si="3"/>
        <v>1.9394242405702016</v>
      </c>
      <c r="J9">
        <v>1939.4242405702016</v>
      </c>
      <c r="K9">
        <v>0.25009999999999999</v>
      </c>
      <c r="L9" s="3">
        <f t="shared" si="4"/>
        <v>7.494040728056949</v>
      </c>
      <c r="M9">
        <v>7.494040728056949</v>
      </c>
    </row>
    <row r="10" spans="1:30" s="1" customFormat="1" ht="13.5" customHeight="1">
      <c r="A10" s="1">
        <v>5</v>
      </c>
      <c r="B10" s="1">
        <v>5.77</v>
      </c>
      <c r="C10" s="1">
        <v>3.31</v>
      </c>
      <c r="D10" s="1">
        <v>48.26</v>
      </c>
      <c r="E10" s="3">
        <f t="shared" si="1"/>
        <v>1.8648984666390387</v>
      </c>
      <c r="F10" s="1">
        <f t="shared" si="2"/>
        <v>4.5876502279320341</v>
      </c>
      <c r="G10" s="1">
        <f>(F10-F14)</f>
        <v>2.3870700372979692</v>
      </c>
      <c r="H10" s="1">
        <v>1.1618999999999999</v>
      </c>
      <c r="I10" s="1">
        <f t="shared" si="3"/>
        <v>2.0544539437972023</v>
      </c>
      <c r="K10" s="1">
        <v>0.29380000000000001</v>
      </c>
      <c r="L10" s="3">
        <f t="shared" si="4"/>
        <v>8.1248129247718488</v>
      </c>
      <c r="M10"/>
      <c r="O10"/>
      <c r="P10"/>
    </row>
    <row r="11" spans="1:30">
      <c r="A11" s="3">
        <v>6</v>
      </c>
      <c r="B11" s="3">
        <v>5.77</v>
      </c>
      <c r="C11" s="3">
        <v>3.74</v>
      </c>
      <c r="D11" s="3">
        <v>48.8</v>
      </c>
      <c r="E11" s="3">
        <f t="shared" si="1"/>
        <v>1.8442622950819674</v>
      </c>
      <c r="F11" s="3">
        <f t="shared" si="2"/>
        <v>3.7438524590163924</v>
      </c>
      <c r="G11" s="3">
        <f>(F11-F14)</f>
        <v>1.5432722683823275</v>
      </c>
      <c r="H11" s="3">
        <v>1.1954</v>
      </c>
      <c r="I11" s="3">
        <f t="shared" si="3"/>
        <v>1.2910090918373158</v>
      </c>
      <c r="J11" s="3">
        <v>1291.009091837316</v>
      </c>
      <c r="K11" s="3">
        <v>0.28039999999999998</v>
      </c>
      <c r="L11" s="3">
        <f t="shared" si="4"/>
        <v>5.5038240669840501</v>
      </c>
      <c r="M11">
        <v>5.5038240669840501</v>
      </c>
    </row>
    <row r="12" spans="1:30" s="3" customFormat="1">
      <c r="A12" s="3">
        <v>7</v>
      </c>
      <c r="B12" s="3">
        <v>5.77</v>
      </c>
      <c r="C12" s="3">
        <v>3.56</v>
      </c>
      <c r="D12" s="3">
        <v>58.94</v>
      </c>
      <c r="E12" s="3">
        <f t="shared" si="1"/>
        <v>1.5269765863590092</v>
      </c>
      <c r="F12" s="3">
        <f t="shared" si="2"/>
        <v>3.3746182558534095</v>
      </c>
      <c r="G12" s="3">
        <f>(F12-F14)</f>
        <v>1.1740380652193445</v>
      </c>
      <c r="H12" s="3">
        <v>1.2592000000000001</v>
      </c>
      <c r="I12" s="3">
        <f t="shared" si="3"/>
        <v>0.93236822206110581</v>
      </c>
      <c r="J12" s="3">
        <v>932.36822206110605</v>
      </c>
      <c r="K12" s="3">
        <v>0.32090000000000002</v>
      </c>
      <c r="L12" s="3">
        <f t="shared" si="4"/>
        <v>3.6585791998109829</v>
      </c>
      <c r="M12">
        <v>3.6585791998109829</v>
      </c>
      <c r="W12" s="3" t="s">
        <v>39</v>
      </c>
      <c r="X12" s="3" t="s">
        <v>40</v>
      </c>
      <c r="Y12" s="3" t="s">
        <v>41</v>
      </c>
      <c r="Z12" s="3" t="s">
        <v>42</v>
      </c>
      <c r="AA12" s="3" t="s">
        <v>43</v>
      </c>
      <c r="AB12" s="3" t="s">
        <v>44</v>
      </c>
      <c r="AC12" s="3" t="s">
        <v>45</v>
      </c>
      <c r="AD12" s="3" t="s">
        <v>46</v>
      </c>
    </row>
    <row r="13" spans="1:30">
      <c r="A13">
        <v>8</v>
      </c>
      <c r="B13" s="3">
        <v>5.77</v>
      </c>
      <c r="C13">
        <v>4</v>
      </c>
      <c r="D13">
        <v>46.58</v>
      </c>
      <c r="E13" s="3">
        <f t="shared" si="1"/>
        <v>1.9321597252039504</v>
      </c>
      <c r="F13">
        <f t="shared" si="2"/>
        <v>3.4199227136109913</v>
      </c>
      <c r="G13">
        <f>(F13-F14)</f>
        <v>1.2193425229769264</v>
      </c>
      <c r="H13">
        <v>1.3414999999999999</v>
      </c>
      <c r="I13">
        <f t="shared" si="3"/>
        <v>0.90893963695633728</v>
      </c>
      <c r="J13">
        <v>908.93963695633727</v>
      </c>
      <c r="K13">
        <v>0.31659999999999999</v>
      </c>
      <c r="L13" s="3">
        <f t="shared" si="4"/>
        <v>3.8513661496428502</v>
      </c>
      <c r="M13">
        <v>3.8513661496428502</v>
      </c>
      <c r="V13">
        <v>0</v>
      </c>
      <c r="W13">
        <v>1625.85</v>
      </c>
      <c r="X13">
        <v>1833.64</v>
      </c>
      <c r="Y13">
        <v>2007.1</v>
      </c>
      <c r="Z13">
        <v>1414.6</v>
      </c>
      <c r="AA13">
        <v>1553.98</v>
      </c>
      <c r="AB13">
        <v>2104.23</v>
      </c>
      <c r="AC13">
        <v>1793.81</v>
      </c>
      <c r="AD13">
        <v>1659.41</v>
      </c>
    </row>
    <row r="14" spans="1:30">
      <c r="A14" t="s">
        <v>22</v>
      </c>
      <c r="B14" s="3">
        <v>5.77</v>
      </c>
      <c r="C14">
        <v>4.59</v>
      </c>
      <c r="D14">
        <v>48.26</v>
      </c>
      <c r="E14" s="3">
        <f>(25*3600)/D14/1000</f>
        <v>1.8648984666390387</v>
      </c>
      <c r="F14">
        <f>(B14-C14)*E14</f>
        <v>2.200580190634065</v>
      </c>
      <c r="G14" s="3"/>
      <c r="H14" s="3"/>
      <c r="I14" s="3"/>
      <c r="J14" s="3"/>
      <c r="K14" s="3"/>
      <c r="L14" s="3"/>
      <c r="V14">
        <v>1</v>
      </c>
      <c r="W14">
        <v>3061.78</v>
      </c>
      <c r="X14">
        <v>1642.41</v>
      </c>
      <c r="Y14">
        <v>1619.32</v>
      </c>
      <c r="Z14">
        <v>1451.77</v>
      </c>
      <c r="AA14">
        <v>1218.1300000000001</v>
      </c>
      <c r="AB14">
        <v>2003.07</v>
      </c>
      <c r="AC14">
        <v>1433.86</v>
      </c>
      <c r="AD14">
        <v>1522.91</v>
      </c>
    </row>
    <row r="15" spans="1:30">
      <c r="J15" s="4">
        <f>AVERAGE(J6:J13)</f>
        <v>1432.0351564552864</v>
      </c>
      <c r="L15" s="4">
        <f>AVERAGE(L5:L13)</f>
        <v>6.6859665380759257</v>
      </c>
      <c r="M15" s="4">
        <f>AVERAGE(M6:M14)</f>
        <v>5.6680513212333716</v>
      </c>
      <c r="V15">
        <v>2</v>
      </c>
      <c r="W15">
        <v>1638.89</v>
      </c>
      <c r="X15">
        <v>1925.1</v>
      </c>
      <c r="Y15">
        <v>1691.15</v>
      </c>
      <c r="Z15">
        <v>1424.69</v>
      </c>
      <c r="AA15">
        <v>1051.0899999999999</v>
      </c>
      <c r="AB15">
        <v>1806.87</v>
      </c>
      <c r="AC15">
        <v>1662.49</v>
      </c>
      <c r="AD15">
        <v>1835.95</v>
      </c>
    </row>
    <row r="16" spans="1:30">
      <c r="I16" s="4">
        <f>AVERAGE(I6:I13)</f>
        <v>1.659412632176517</v>
      </c>
      <c r="J16" s="4">
        <f>+STDEV(J6:J13)</f>
        <v>450.96780894440315</v>
      </c>
      <c r="L16" s="4">
        <f>+STDEV(L5:L13)</f>
        <v>2.4820863024136091</v>
      </c>
      <c r="M16" s="4">
        <f>+STDEV(M6:M14)</f>
        <v>1.6150439186254399</v>
      </c>
      <c r="V16">
        <v>3</v>
      </c>
      <c r="W16">
        <v>2015.12</v>
      </c>
      <c r="X16">
        <v>1930.79</v>
      </c>
      <c r="Y16">
        <v>1691.15</v>
      </c>
      <c r="Z16">
        <v>1178.05</v>
      </c>
      <c r="AA16">
        <v>1274.8499999999999</v>
      </c>
      <c r="AB16">
        <v>1991.38</v>
      </c>
      <c r="AC16">
        <v>1651.97</v>
      </c>
      <c r="AD16">
        <v>1968.1</v>
      </c>
    </row>
    <row r="17" spans="1:30">
      <c r="J17" s="4">
        <f>+J16/2.45</f>
        <v>184.06849344669516</v>
      </c>
      <c r="L17" s="4">
        <f t="shared" ref="L17:M17" si="5">+L16/2.45</f>
        <v>1.0130964499647384</v>
      </c>
      <c r="M17" s="4">
        <f t="shared" si="5"/>
        <v>0.65920159943895507</v>
      </c>
      <c r="V17">
        <v>4</v>
      </c>
      <c r="W17">
        <v>1992.54</v>
      </c>
      <c r="X17">
        <v>1929.58</v>
      </c>
      <c r="Y17">
        <v>1691.15</v>
      </c>
      <c r="Z17">
        <v>912.28</v>
      </c>
      <c r="AA17">
        <v>1313.07</v>
      </c>
      <c r="AB17">
        <v>2112.5300000000002</v>
      </c>
      <c r="AC17">
        <v>1732.62</v>
      </c>
      <c r="AD17">
        <v>1635.17</v>
      </c>
    </row>
    <row r="18" spans="1:30">
      <c r="A18" s="4" t="s">
        <v>25</v>
      </c>
      <c r="J18" s="4">
        <f>+(J17/J15)*100</f>
        <v>12.853629508811748</v>
      </c>
      <c r="L18" s="4">
        <f t="shared" ref="L18:M18" si="6">+(L17/L15)*100</f>
        <v>15.15258032171195</v>
      </c>
      <c r="M18" s="4">
        <f t="shared" si="6"/>
        <v>11.63012757081939</v>
      </c>
      <c r="V18">
        <v>5</v>
      </c>
      <c r="W18">
        <v>1882.65</v>
      </c>
      <c r="X18">
        <v>1821.23</v>
      </c>
      <c r="Y18">
        <v>1691.15</v>
      </c>
      <c r="AA18">
        <v>1392.29</v>
      </c>
      <c r="AB18">
        <v>1856.16</v>
      </c>
      <c r="AC18">
        <v>1681.67</v>
      </c>
      <c r="AD18">
        <v>1768.76</v>
      </c>
    </row>
    <row r="20" spans="1:30">
      <c r="D20" t="s">
        <v>6</v>
      </c>
      <c r="E20" t="s">
        <v>6</v>
      </c>
      <c r="F20" t="s">
        <v>7</v>
      </c>
      <c r="G20" t="s">
        <v>7</v>
      </c>
      <c r="I20" t="s">
        <v>8</v>
      </c>
      <c r="J20" t="s">
        <v>31</v>
      </c>
      <c r="L20" t="s">
        <v>7</v>
      </c>
      <c r="M20" t="s">
        <v>7</v>
      </c>
    </row>
    <row r="21" spans="1:30">
      <c r="A21" t="s">
        <v>10</v>
      </c>
      <c r="B21" t="s">
        <v>11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18</v>
      </c>
      <c r="K21" t="s">
        <v>19</v>
      </c>
      <c r="L21" t="s">
        <v>20</v>
      </c>
      <c r="M21" t="s">
        <v>20</v>
      </c>
    </row>
    <row r="22" spans="1:30">
      <c r="A22" s="3">
        <v>1</v>
      </c>
      <c r="B22" s="3">
        <v>5.8</v>
      </c>
      <c r="C22" s="3">
        <v>3.46</v>
      </c>
      <c r="D22" s="3">
        <v>45.99</v>
      </c>
      <c r="E22" s="3">
        <f>(25*3600)/D22/1000</f>
        <v>1.9569471624266144</v>
      </c>
      <c r="F22" s="3">
        <f>(B22-C22)*E22</f>
        <v>4.5792563600782774</v>
      </c>
      <c r="G22" s="3">
        <f>(F22-F30)</f>
        <v>2.5465170314417254</v>
      </c>
      <c r="H22" s="3">
        <v>1.1052999999999999</v>
      </c>
      <c r="I22" s="3">
        <f>G22/H22</f>
        <v>2.3039148027157563</v>
      </c>
      <c r="J22" s="3">
        <v>2303.9148027157562</v>
      </c>
      <c r="K22" s="3">
        <v>0.29149999999999998</v>
      </c>
      <c r="L22" s="3">
        <f t="shared" ref="L22:L23" si="7">+G22/K22</f>
        <v>8.735907483505061</v>
      </c>
      <c r="M22">
        <v>8.735907483505061</v>
      </c>
    </row>
    <row r="23" spans="1:30" s="1" customFormat="1">
      <c r="A23" s="1">
        <v>2</v>
      </c>
      <c r="B23" s="3">
        <v>5.8</v>
      </c>
      <c r="C23" s="1">
        <v>3.48</v>
      </c>
      <c r="D23" s="1">
        <v>48.18</v>
      </c>
      <c r="E23" s="3">
        <f t="shared" ref="E23:E30" si="8">(25*3600)/D23/1000</f>
        <v>1.8679950186799501</v>
      </c>
      <c r="F23" s="1">
        <f t="shared" ref="F23:F29" si="9">(B23-C23)*E23</f>
        <v>4.333748443337484</v>
      </c>
      <c r="G23" s="1">
        <f>(F23-F30)</f>
        <v>2.3010091147009319</v>
      </c>
      <c r="H23" s="1">
        <v>0.91100000000000003</v>
      </c>
      <c r="I23" s="1">
        <f t="shared" ref="I23:I29" si="10">G23/H23</f>
        <v>2.5258058339197933</v>
      </c>
      <c r="K23" s="1">
        <v>0.2109</v>
      </c>
      <c r="L23" s="3">
        <f t="shared" si="7"/>
        <v>10.910427286396073</v>
      </c>
      <c r="M23">
        <v>10.910427286396073</v>
      </c>
    </row>
    <row r="24" spans="1:30">
      <c r="A24">
        <v>3</v>
      </c>
      <c r="B24" s="3">
        <v>5.8</v>
      </c>
      <c r="C24">
        <v>3.94</v>
      </c>
      <c r="D24">
        <v>45.47</v>
      </c>
      <c r="E24" s="3">
        <f t="shared" si="8"/>
        <v>1.9793270288102047</v>
      </c>
      <c r="F24">
        <f t="shared" si="9"/>
        <v>3.6815482735869804</v>
      </c>
      <c r="G24">
        <f>(F24-F30)</f>
        <v>1.6488089449504284</v>
      </c>
      <c r="H24">
        <v>1.1695</v>
      </c>
      <c r="I24">
        <f t="shared" si="10"/>
        <v>1.4098409106031879</v>
      </c>
      <c r="J24">
        <v>1409.8409106031884</v>
      </c>
      <c r="K24">
        <v>0.30149999999999999</v>
      </c>
      <c r="L24" s="3">
        <f t="shared" ref="L24:L29" si="11">+G24/K24</f>
        <v>5.4686863845785352</v>
      </c>
      <c r="M24">
        <v>5.4686863845785352</v>
      </c>
    </row>
    <row r="25" spans="1:30">
      <c r="A25">
        <v>4</v>
      </c>
      <c r="B25" s="3">
        <v>5.8</v>
      </c>
      <c r="C25">
        <v>3.95</v>
      </c>
      <c r="D25">
        <v>48.37</v>
      </c>
      <c r="E25" s="3">
        <f t="shared" si="8"/>
        <v>1.8606574322927436</v>
      </c>
      <c r="F25">
        <f t="shared" si="9"/>
        <v>3.4422162497415751</v>
      </c>
      <c r="G25">
        <f>(F25-F30)</f>
        <v>1.4094769211050231</v>
      </c>
      <c r="H25">
        <v>0.96640000000000004</v>
      </c>
      <c r="I25">
        <f t="shared" si="10"/>
        <v>1.4584819133950984</v>
      </c>
      <c r="J25">
        <v>1458.4819133950982</v>
      </c>
      <c r="K25">
        <v>0.25009999999999999</v>
      </c>
      <c r="L25" s="3">
        <f t="shared" si="11"/>
        <v>5.6356534230508721</v>
      </c>
      <c r="M25">
        <v>5.6356534230508721</v>
      </c>
    </row>
    <row r="26" spans="1:30" s="1" customFormat="1">
      <c r="A26" s="1">
        <v>5</v>
      </c>
      <c r="B26" s="3">
        <v>5.8</v>
      </c>
      <c r="C26" s="1">
        <v>3.67</v>
      </c>
      <c r="D26" s="1">
        <v>48.26</v>
      </c>
      <c r="E26" s="3">
        <f t="shared" si="8"/>
        <v>1.8648984666390387</v>
      </c>
      <c r="F26" s="1">
        <f t="shared" si="9"/>
        <v>3.9722337339411524</v>
      </c>
      <c r="G26" s="1">
        <f>(F26-F30)</f>
        <v>1.9394944053046004</v>
      </c>
      <c r="H26" s="1">
        <v>1.1618999999999999</v>
      </c>
      <c r="I26" s="1">
        <f t="shared" si="10"/>
        <v>1.6692438293352272</v>
      </c>
      <c r="K26" s="1">
        <v>0.29380000000000001</v>
      </c>
      <c r="L26" s="3">
        <f t="shared" si="11"/>
        <v>6.6014105013771287</v>
      </c>
      <c r="M26">
        <v>6.6014105013771287</v>
      </c>
    </row>
    <row r="27" spans="1:30">
      <c r="A27" s="3">
        <v>6</v>
      </c>
      <c r="B27" s="3">
        <v>5.8</v>
      </c>
      <c r="C27" s="3">
        <v>4.01</v>
      </c>
      <c r="D27" s="3">
        <v>48.8</v>
      </c>
      <c r="E27" s="3">
        <f t="shared" si="8"/>
        <v>1.8442622950819674</v>
      </c>
      <c r="F27" s="3">
        <f t="shared" si="9"/>
        <v>3.3012295081967218</v>
      </c>
      <c r="G27" s="3">
        <f>(F27-F30)</f>
        <v>1.2684901795601697</v>
      </c>
      <c r="H27" s="3">
        <v>1.1954</v>
      </c>
      <c r="I27" s="3">
        <f t="shared" si="10"/>
        <v>1.0611428639452649</v>
      </c>
      <c r="J27" s="3">
        <v>1061.1428639452647</v>
      </c>
      <c r="K27" s="3">
        <v>0.28039999999999998</v>
      </c>
      <c r="L27" s="3">
        <f t="shared" si="11"/>
        <v>4.5238594135526737</v>
      </c>
      <c r="M27">
        <v>4.5238594135526737</v>
      </c>
    </row>
    <row r="28" spans="1:30" s="3" customFormat="1">
      <c r="A28" s="3">
        <v>7</v>
      </c>
      <c r="B28" s="3">
        <v>5.8</v>
      </c>
      <c r="C28" s="3">
        <v>3.91</v>
      </c>
      <c r="D28" s="3">
        <v>58.94</v>
      </c>
      <c r="E28" s="3">
        <f t="shared" si="8"/>
        <v>1.5269765863590092</v>
      </c>
      <c r="F28" s="3">
        <f t="shared" si="9"/>
        <v>2.8859857482185269</v>
      </c>
      <c r="G28" s="3">
        <f>(F28-F30)</f>
        <v>0.85324641958197489</v>
      </c>
      <c r="H28" s="3">
        <v>1.2592000000000001</v>
      </c>
      <c r="I28" s="3">
        <f t="shared" si="10"/>
        <v>0.67760992660576147</v>
      </c>
      <c r="J28" s="3">
        <v>677.60992660576142</v>
      </c>
      <c r="K28" s="3">
        <v>0.32090000000000002</v>
      </c>
      <c r="L28" s="3">
        <f t="shared" si="11"/>
        <v>2.6589168575318629</v>
      </c>
      <c r="M28">
        <v>2.6589168575318629</v>
      </c>
    </row>
    <row r="29" spans="1:30">
      <c r="A29">
        <v>8</v>
      </c>
      <c r="B29" s="3">
        <v>5.8</v>
      </c>
      <c r="C29">
        <v>4</v>
      </c>
      <c r="D29">
        <v>46.58</v>
      </c>
      <c r="E29" s="3">
        <f t="shared" si="8"/>
        <v>1.9321597252039504</v>
      </c>
      <c r="F29">
        <f t="shared" si="9"/>
        <v>3.4778875053671103</v>
      </c>
      <c r="G29">
        <f>(F29-F30)</f>
        <v>1.4451481767305583</v>
      </c>
      <c r="H29">
        <v>1.3414999999999999</v>
      </c>
      <c r="I29">
        <f t="shared" si="10"/>
        <v>1.0772628973019445</v>
      </c>
      <c r="J29">
        <v>1077.2628973019446</v>
      </c>
      <c r="K29">
        <v>0.31659999999999999</v>
      </c>
      <c r="L29" s="3">
        <f t="shared" si="11"/>
        <v>4.5645867868937406</v>
      </c>
      <c r="M29">
        <v>4.5645867868937406</v>
      </c>
    </row>
    <row r="30" spans="1:30">
      <c r="A30" t="s">
        <v>22</v>
      </c>
      <c r="B30" s="3">
        <v>5.8</v>
      </c>
      <c r="C30">
        <v>4.71</v>
      </c>
      <c r="D30">
        <v>48.26</v>
      </c>
      <c r="E30" s="3">
        <f t="shared" si="8"/>
        <v>1.8648984666390387</v>
      </c>
      <c r="F30">
        <f>(B30-C30)*E30</f>
        <v>2.032739328636552</v>
      </c>
      <c r="G30" s="3"/>
      <c r="H30" s="3"/>
      <c r="I30" s="3"/>
      <c r="J30" s="3"/>
      <c r="K30" s="3"/>
      <c r="L30" s="3"/>
    </row>
    <row r="31" spans="1:30">
      <c r="J31" s="4">
        <f>AVERAGE(J22:J29)</f>
        <v>1331.3755524278356</v>
      </c>
      <c r="L31" s="4">
        <f>AVERAGE(L21:L29)</f>
        <v>6.1374310171107433</v>
      </c>
      <c r="M31" s="4">
        <f>AVERAGE(M22:M29)</f>
        <v>6.1374310171107433</v>
      </c>
    </row>
    <row r="32" spans="1:30">
      <c r="I32" s="4">
        <f>AVERAGE(I22:I29)</f>
        <v>1.5229128722277541</v>
      </c>
      <c r="J32" s="4">
        <f>+STDEV(J22:J29)</f>
        <v>553.74251664626502</v>
      </c>
      <c r="L32" s="4">
        <f>+STDEV(L21:L29)</f>
        <v>2.6083756161095648</v>
      </c>
      <c r="M32" s="4">
        <f>+STDEV(M22:M29)</f>
        <v>2.6083756161095648</v>
      </c>
    </row>
    <row r="33" spans="1:13">
      <c r="J33" s="4">
        <f>+J32/2.45</f>
        <v>226.01735373316939</v>
      </c>
      <c r="L33" s="4">
        <f>+L32/2.45</f>
        <v>1.0646431086161487</v>
      </c>
      <c r="M33" s="4">
        <f>+M32/2.83</f>
        <v>0.92168749685850349</v>
      </c>
    </row>
    <row r="34" spans="1:13">
      <c r="A34" s="4" t="s">
        <v>27</v>
      </c>
      <c r="J34" s="4">
        <f>+(J33/J31)*100</f>
        <v>16.976228331744146</v>
      </c>
      <c r="L34" s="4">
        <f t="shared" ref="L34:M34" si="12">+(L33/L31)*100</f>
        <v>17.34672219774032</v>
      </c>
      <c r="M34" s="4">
        <f t="shared" si="12"/>
        <v>15.017480347867062</v>
      </c>
    </row>
    <row r="36" spans="1:13">
      <c r="D36" t="s">
        <v>6</v>
      </c>
      <c r="E36" t="s">
        <v>6</v>
      </c>
      <c r="F36" t="s">
        <v>7</v>
      </c>
      <c r="G36" t="s">
        <v>7</v>
      </c>
      <c r="I36" t="s">
        <v>8</v>
      </c>
      <c r="J36" t="s">
        <v>31</v>
      </c>
      <c r="L36" t="s">
        <v>7</v>
      </c>
      <c r="M36" t="s">
        <v>7</v>
      </c>
    </row>
    <row r="37" spans="1:13">
      <c r="A37" t="s">
        <v>10</v>
      </c>
      <c r="B37" t="s">
        <v>11</v>
      </c>
      <c r="C37" t="s">
        <v>12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18</v>
      </c>
      <c r="K37" t="s">
        <v>19</v>
      </c>
      <c r="L37" t="s">
        <v>20</v>
      </c>
      <c r="M37" t="s">
        <v>20</v>
      </c>
    </row>
    <row r="38" spans="1:13">
      <c r="A38" s="3">
        <v>1</v>
      </c>
      <c r="B38" s="3">
        <v>5.89</v>
      </c>
      <c r="C38" s="3">
        <v>3.82</v>
      </c>
      <c r="D38" s="3">
        <v>45.99</v>
      </c>
      <c r="E38" s="3">
        <f>(25*3600)/D38/1000</f>
        <v>1.9569471624266144</v>
      </c>
      <c r="F38" s="3">
        <f>(B38-C38)*E38</f>
        <v>4.0508806262230914</v>
      </c>
      <c r="G38" s="3">
        <f>(F38-F46)</f>
        <v>2.0554392669193211</v>
      </c>
      <c r="H38" s="3">
        <v>1.1052999999999999</v>
      </c>
      <c r="I38" s="3">
        <f>G38/H38</f>
        <v>1.8596211588883753</v>
      </c>
      <c r="J38" s="3">
        <v>1859.6211588883755</v>
      </c>
      <c r="K38" s="3">
        <v>0.29149999999999998</v>
      </c>
      <c r="L38" s="3">
        <f t="shared" ref="L38:L39" si="13">+G38/K38</f>
        <v>7.0512496292258016</v>
      </c>
      <c r="M38">
        <v>7.0512496292258016</v>
      </c>
    </row>
    <row r="39" spans="1:13" s="1" customFormat="1">
      <c r="A39" s="1">
        <v>2</v>
      </c>
      <c r="B39" s="1">
        <v>5.89</v>
      </c>
      <c r="C39" s="1">
        <v>3.45</v>
      </c>
      <c r="D39" s="1">
        <v>48.18</v>
      </c>
      <c r="E39" s="3">
        <f t="shared" ref="E39:E46" si="14">(25*3600)/D39/1000</f>
        <v>1.8679950186799501</v>
      </c>
      <c r="F39" s="1">
        <f t="shared" ref="F39:F45" si="15">(B39-C39)*E39</f>
        <v>4.5579078455790771</v>
      </c>
      <c r="G39" s="1">
        <f>(F39-F46)</f>
        <v>2.5624664862753068</v>
      </c>
      <c r="H39" s="1">
        <v>0.91100000000000003</v>
      </c>
      <c r="I39" s="1">
        <f t="shared" ref="I39:I45" si="16">G39/H39</f>
        <v>2.8128062417950677</v>
      </c>
      <c r="K39" s="1">
        <v>0.2109</v>
      </c>
      <c r="L39" s="3">
        <f t="shared" si="13"/>
        <v>12.15014929480942</v>
      </c>
      <c r="M39">
        <v>12.15014929480942</v>
      </c>
    </row>
    <row r="40" spans="1:13">
      <c r="A40">
        <v>3</v>
      </c>
      <c r="B40" s="3">
        <v>5.89</v>
      </c>
      <c r="C40">
        <v>3.56</v>
      </c>
      <c r="D40">
        <v>45.47</v>
      </c>
      <c r="E40" s="3">
        <f t="shared" si="14"/>
        <v>1.9793270288102047</v>
      </c>
      <c r="F40">
        <f t="shared" si="15"/>
        <v>4.6118319771277765</v>
      </c>
      <c r="G40">
        <f>(F40-F46)</f>
        <v>2.6163906178240062</v>
      </c>
      <c r="H40">
        <v>1.1695</v>
      </c>
      <c r="I40">
        <f t="shared" si="16"/>
        <v>2.2371873602599455</v>
      </c>
      <c r="J40">
        <v>2237.1873602599449</v>
      </c>
      <c r="K40">
        <v>0.30149999999999999</v>
      </c>
      <c r="L40" s="3">
        <f t="shared" ref="L40:L45" si="17">+G40/K40</f>
        <v>8.6779124969287107</v>
      </c>
      <c r="M40">
        <v>8.6779124969287107</v>
      </c>
    </row>
    <row r="41" spans="1:13">
      <c r="A41">
        <v>4</v>
      </c>
      <c r="B41" s="3">
        <v>5.89</v>
      </c>
      <c r="C41">
        <v>3.64</v>
      </c>
      <c r="D41">
        <v>48.37</v>
      </c>
      <c r="E41" s="3">
        <f t="shared" si="14"/>
        <v>1.8606574322927436</v>
      </c>
      <c r="F41">
        <f t="shared" si="15"/>
        <v>4.1864792226586722</v>
      </c>
      <c r="G41">
        <f>(F41-F46)</f>
        <v>2.1910378633549019</v>
      </c>
      <c r="H41">
        <v>0.96640000000000004</v>
      </c>
      <c r="I41">
        <f t="shared" si="16"/>
        <v>2.26721633211393</v>
      </c>
      <c r="J41">
        <v>2267.2163321139301</v>
      </c>
      <c r="K41">
        <v>0.25009999999999999</v>
      </c>
      <c r="L41" s="3">
        <f t="shared" si="17"/>
        <v>8.7606471945417912</v>
      </c>
      <c r="M41">
        <v>8.7606471945417912</v>
      </c>
    </row>
    <row r="42" spans="1:13" s="1" customFormat="1">
      <c r="A42" s="1">
        <v>5</v>
      </c>
      <c r="B42" s="1">
        <v>5.89</v>
      </c>
      <c r="C42" s="1">
        <v>3.53</v>
      </c>
      <c r="D42" s="1">
        <v>48.26</v>
      </c>
      <c r="E42" s="3">
        <f t="shared" si="14"/>
        <v>1.8648984666390387</v>
      </c>
      <c r="F42" s="1">
        <f t="shared" si="15"/>
        <v>4.4011603812681308</v>
      </c>
      <c r="G42" s="1">
        <f>(F42-F46)</f>
        <v>2.4057190219643605</v>
      </c>
      <c r="H42" s="1">
        <v>1.1618999999999999</v>
      </c>
      <c r="I42" s="1">
        <f t="shared" si="16"/>
        <v>2.0705043652331185</v>
      </c>
      <c r="K42" s="1">
        <v>0.29380000000000001</v>
      </c>
      <c r="L42" s="3">
        <f t="shared" si="17"/>
        <v>8.1882880257466315</v>
      </c>
      <c r="M42">
        <v>8.1882880257466315</v>
      </c>
    </row>
    <row r="43" spans="1:13">
      <c r="A43" s="3">
        <v>6</v>
      </c>
      <c r="B43" s="3">
        <v>5.89</v>
      </c>
      <c r="C43" s="3">
        <v>3.94</v>
      </c>
      <c r="D43" s="3">
        <v>48.8</v>
      </c>
      <c r="E43" s="3">
        <f t="shared" si="14"/>
        <v>1.8442622950819674</v>
      </c>
      <c r="F43" s="3">
        <f t="shared" si="15"/>
        <v>3.596311475409836</v>
      </c>
      <c r="G43" s="3">
        <f>(F43-F46)</f>
        <v>1.6008701161060657</v>
      </c>
      <c r="H43" s="3">
        <v>1.1954</v>
      </c>
      <c r="I43" s="3">
        <f t="shared" si="16"/>
        <v>1.3391919994194961</v>
      </c>
      <c r="J43" s="3">
        <v>1339.1919994194959</v>
      </c>
      <c r="K43" s="3">
        <v>0.28039999999999998</v>
      </c>
      <c r="L43" s="3">
        <f t="shared" si="17"/>
        <v>5.7092372186378952</v>
      </c>
      <c r="M43">
        <v>5.7092372186378952</v>
      </c>
    </row>
    <row r="44" spans="1:13" s="3" customFormat="1">
      <c r="A44" s="3">
        <v>7</v>
      </c>
      <c r="B44" s="3">
        <v>5.89</v>
      </c>
      <c r="C44" s="3">
        <v>3.75</v>
      </c>
      <c r="D44" s="3">
        <v>58.94</v>
      </c>
      <c r="E44" s="3">
        <f t="shared" si="14"/>
        <v>1.5269765863590092</v>
      </c>
      <c r="F44" s="3">
        <f t="shared" si="15"/>
        <v>3.2677298948082791</v>
      </c>
      <c r="G44" s="3">
        <f>(F44-F46)</f>
        <v>1.2722885355045088</v>
      </c>
      <c r="H44" s="3">
        <v>1.2592000000000001</v>
      </c>
      <c r="I44" s="3">
        <f t="shared" si="16"/>
        <v>1.010394326163047</v>
      </c>
      <c r="J44" s="3">
        <v>1010.3943261630468</v>
      </c>
      <c r="K44" s="3">
        <v>0.32090000000000002</v>
      </c>
      <c r="L44" s="3">
        <f t="shared" si="17"/>
        <v>3.9647508117934209</v>
      </c>
      <c r="M44">
        <v>3.9647508117934209</v>
      </c>
    </row>
    <row r="45" spans="1:13">
      <c r="A45">
        <v>8</v>
      </c>
      <c r="B45" s="3">
        <v>5.89</v>
      </c>
      <c r="C45">
        <v>4.0999999999999996</v>
      </c>
      <c r="D45">
        <v>46.58</v>
      </c>
      <c r="E45" s="3">
        <f t="shared" si="14"/>
        <v>1.9321597252039504</v>
      </c>
      <c r="F45">
        <f t="shared" si="15"/>
        <v>3.4585659081150713</v>
      </c>
      <c r="G45">
        <f>(F45-F46)</f>
        <v>1.4631245488113009</v>
      </c>
      <c r="H45">
        <v>1.3414999999999999</v>
      </c>
      <c r="I45">
        <f t="shared" si="16"/>
        <v>1.0906631001202394</v>
      </c>
      <c r="J45">
        <v>1090.6631001202393</v>
      </c>
      <c r="K45">
        <v>0.31659999999999999</v>
      </c>
      <c r="L45" s="3">
        <f t="shared" si="17"/>
        <v>4.6213662312422645</v>
      </c>
      <c r="M45">
        <v>4.6213662312422645</v>
      </c>
    </row>
    <row r="46" spans="1:13">
      <c r="A46" t="s">
        <v>22</v>
      </c>
      <c r="B46" s="3">
        <v>5.89</v>
      </c>
      <c r="C46">
        <v>4.82</v>
      </c>
      <c r="D46">
        <v>48.26</v>
      </c>
      <c r="E46" s="3">
        <f t="shared" si="14"/>
        <v>1.8648984666390387</v>
      </c>
      <c r="F46">
        <f>(B46-C46)*E46</f>
        <v>1.9954413593037703</v>
      </c>
      <c r="G46" s="3"/>
      <c r="H46" s="3"/>
      <c r="I46" s="3"/>
      <c r="J46" s="3"/>
      <c r="K46" s="3"/>
      <c r="L46" s="3"/>
    </row>
    <row r="47" spans="1:13">
      <c r="J47" s="4">
        <f>AVERAGE(J38:J45)</f>
        <v>1634.0457128275054</v>
      </c>
      <c r="L47" s="4">
        <f>AVERAGE(L37:L45)</f>
        <v>7.3904501128657412</v>
      </c>
      <c r="M47" s="4">
        <f>AVERAGE(M38:M45)</f>
        <v>7.3904501128657412</v>
      </c>
    </row>
    <row r="48" spans="1:13">
      <c r="B48" s="3"/>
      <c r="J48" s="4">
        <f>+STDEV(J38:J45)</f>
        <v>563.33180099337562</v>
      </c>
      <c r="L48" s="4">
        <f>+STDEV(L37:L45)</f>
        <v>2.6503653677906951</v>
      </c>
      <c r="M48" s="4">
        <f>+STDEV(M38:M45)</f>
        <v>2.6503653677906951</v>
      </c>
    </row>
    <row r="49" spans="1:13">
      <c r="I49" s="4">
        <f>AVERAGE(I38:I45)</f>
        <v>1.8359481104991522</v>
      </c>
      <c r="J49" s="4">
        <f>+J48/2.45</f>
        <v>229.93134734423492</v>
      </c>
      <c r="L49" s="4">
        <f>+L48/2.45</f>
        <v>1.0817817827717122</v>
      </c>
      <c r="M49" s="4">
        <f>+M48/2.83</f>
        <v>0.93652486494370846</v>
      </c>
    </row>
    <row r="50" spans="1:13">
      <c r="A50" s="4" t="s">
        <v>28</v>
      </c>
      <c r="J50" s="4">
        <f>+(J49/J47)*100</f>
        <v>14.071292225134165</v>
      </c>
      <c r="L50" s="4">
        <f t="shared" ref="L50:M50" si="18">+(L49/L47)*100</f>
        <v>14.637562885222394</v>
      </c>
      <c r="M50" s="4">
        <f t="shared" si="18"/>
        <v>12.672095077312672</v>
      </c>
    </row>
    <row r="52" spans="1:13">
      <c r="D52" t="s">
        <v>6</v>
      </c>
      <c r="E52" t="s">
        <v>6</v>
      </c>
      <c r="F52" t="s">
        <v>7</v>
      </c>
      <c r="G52" t="s">
        <v>7</v>
      </c>
      <c r="I52" t="s">
        <v>8</v>
      </c>
      <c r="J52" t="s">
        <v>31</v>
      </c>
      <c r="L52" t="s">
        <v>7</v>
      </c>
      <c r="M52" t="s">
        <v>7</v>
      </c>
    </row>
    <row r="53" spans="1:13">
      <c r="A53" t="s">
        <v>10</v>
      </c>
      <c r="B53" t="s">
        <v>11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 t="s">
        <v>18</v>
      </c>
      <c r="J53" t="s">
        <v>18</v>
      </c>
      <c r="K53" t="s">
        <v>19</v>
      </c>
      <c r="L53" t="s">
        <v>20</v>
      </c>
      <c r="M53" t="s">
        <v>20</v>
      </c>
    </row>
    <row r="54" spans="1:13">
      <c r="A54" s="3">
        <v>1</v>
      </c>
      <c r="B54" s="3">
        <v>6.19</v>
      </c>
      <c r="C54" s="3">
        <v>3.94</v>
      </c>
      <c r="D54" s="3">
        <v>45.99</v>
      </c>
      <c r="E54" s="3">
        <f>(25*3600)/D54/1000</f>
        <v>1.9569471624266144</v>
      </c>
      <c r="F54" s="3">
        <f>(B54-C54)*E54</f>
        <v>4.4031311154598836</v>
      </c>
      <c r="G54" s="3">
        <f>(F54-F62)</f>
        <v>2.1093060014938652</v>
      </c>
      <c r="H54" s="3">
        <v>1.1052999999999999</v>
      </c>
      <c r="I54" s="3">
        <f>G54/H54</f>
        <v>1.908356103767181</v>
      </c>
      <c r="J54" s="3">
        <v>1908.3561037671811</v>
      </c>
      <c r="K54" s="3">
        <v>0.29149999999999998</v>
      </c>
      <c r="L54" s="3">
        <f t="shared" ref="L54:L55" si="19">+G54/K54</f>
        <v>7.2360411715055415</v>
      </c>
      <c r="M54">
        <v>7.2360411715055415</v>
      </c>
    </row>
    <row r="55" spans="1:13" s="1" customFormat="1">
      <c r="A55" s="1">
        <v>2</v>
      </c>
      <c r="B55" s="1">
        <v>6.19</v>
      </c>
      <c r="C55" s="1">
        <v>3.44</v>
      </c>
      <c r="D55" s="1">
        <v>48.18</v>
      </c>
      <c r="E55" s="3">
        <f t="shared" ref="E55:E62" si="20">(25*3600)/D55/1000</f>
        <v>1.8679950186799501</v>
      </c>
      <c r="F55" s="1">
        <f t="shared" ref="F55:F61" si="21">(B55-C55)*E55</f>
        <v>5.1369863013698636</v>
      </c>
      <c r="G55" s="1">
        <f>(F55-F62)</f>
        <v>2.8431611874038452</v>
      </c>
      <c r="H55" s="1">
        <v>0.91100000000000003</v>
      </c>
      <c r="I55" s="1">
        <f t="shared" ref="I55:I61" si="22">G55/H55</f>
        <v>3.1209233670733756</v>
      </c>
      <c r="K55" s="1">
        <v>0.2109</v>
      </c>
      <c r="L55" s="3">
        <f t="shared" si="19"/>
        <v>13.481086711255784</v>
      </c>
      <c r="M55">
        <v>13.481086711255784</v>
      </c>
    </row>
    <row r="56" spans="1:13">
      <c r="A56">
        <v>3</v>
      </c>
      <c r="B56" s="3">
        <v>6.19</v>
      </c>
      <c r="C56">
        <v>3.68</v>
      </c>
      <c r="D56">
        <v>45.47</v>
      </c>
      <c r="E56" s="3">
        <f t="shared" si="20"/>
        <v>1.9793270288102047</v>
      </c>
      <c r="F56">
        <f t="shared" si="21"/>
        <v>4.9681108423136147</v>
      </c>
      <c r="G56">
        <f>(F56-F62)</f>
        <v>2.6742857283475963</v>
      </c>
      <c r="H56">
        <v>1.1695</v>
      </c>
      <c r="I56">
        <f t="shared" si="22"/>
        <v>2.2866915163297103</v>
      </c>
      <c r="J56">
        <v>2286.6915163297099</v>
      </c>
      <c r="K56">
        <v>0.30149999999999999</v>
      </c>
      <c r="L56" s="3">
        <f t="shared" ref="L56:L61" si="23">+G56/K56</f>
        <v>8.8699360807548793</v>
      </c>
      <c r="M56">
        <v>8.8699360807548793</v>
      </c>
    </row>
    <row r="57" spans="1:13">
      <c r="A57">
        <v>4</v>
      </c>
      <c r="B57" s="3">
        <v>6.19</v>
      </c>
      <c r="C57">
        <v>3.82</v>
      </c>
      <c r="D57">
        <v>48.37</v>
      </c>
      <c r="E57" s="3">
        <f t="shared" si="20"/>
        <v>1.8606574322927436</v>
      </c>
      <c r="F57">
        <f t="shared" si="21"/>
        <v>4.409758114533803</v>
      </c>
      <c r="G57">
        <f>(F57-F62)</f>
        <v>2.1159330005677845</v>
      </c>
      <c r="H57">
        <v>0.96640000000000004</v>
      </c>
      <c r="I57">
        <f t="shared" si="22"/>
        <v>2.1895002075411676</v>
      </c>
      <c r="J57">
        <v>2189.5002075411685</v>
      </c>
      <c r="K57">
        <v>0.25009999999999999</v>
      </c>
      <c r="L57" s="3">
        <f t="shared" si="23"/>
        <v>8.4603478631258877</v>
      </c>
      <c r="M57">
        <v>8.4603478631258877</v>
      </c>
    </row>
    <row r="58" spans="1:13" s="1" customFormat="1">
      <c r="A58" s="1">
        <v>5</v>
      </c>
      <c r="B58" s="1">
        <v>6.19</v>
      </c>
      <c r="C58" s="1">
        <v>3.6</v>
      </c>
      <c r="D58" s="1">
        <v>48.26</v>
      </c>
      <c r="E58" s="3">
        <f t="shared" si="20"/>
        <v>1.8648984666390387</v>
      </c>
      <c r="F58" s="1">
        <f t="shared" si="21"/>
        <v>4.830087028595111</v>
      </c>
      <c r="G58" s="1">
        <f>(F58-F62)</f>
        <v>2.5362619146290926</v>
      </c>
      <c r="H58" s="1">
        <v>1.1618999999999999</v>
      </c>
      <c r="I58" s="1">
        <f t="shared" si="22"/>
        <v>2.1828573152845276</v>
      </c>
      <c r="K58" s="1">
        <v>0.29380000000000001</v>
      </c>
      <c r="L58" s="3">
        <f t="shared" si="23"/>
        <v>8.6326137325700909</v>
      </c>
      <c r="M58">
        <v>8.6326137325700909</v>
      </c>
    </row>
    <row r="59" spans="1:13">
      <c r="A59" s="3">
        <v>6</v>
      </c>
      <c r="B59" s="3">
        <v>6.19</v>
      </c>
      <c r="C59" s="3">
        <v>3.92</v>
      </c>
      <c r="D59" s="3">
        <v>48.8</v>
      </c>
      <c r="E59" s="3">
        <f t="shared" si="20"/>
        <v>1.8442622950819674</v>
      </c>
      <c r="F59" s="3">
        <f t="shared" si="21"/>
        <v>4.186475409836067</v>
      </c>
      <c r="G59" s="3">
        <f>(F59-F62)</f>
        <v>1.8926502958700486</v>
      </c>
      <c r="H59" s="3">
        <v>1.1954</v>
      </c>
      <c r="I59" s="3">
        <f t="shared" si="22"/>
        <v>1.5832778115024666</v>
      </c>
      <c r="J59" s="3">
        <v>1583.2778115024662</v>
      </c>
      <c r="K59" s="3">
        <v>0.28039999999999998</v>
      </c>
      <c r="L59" s="3">
        <f t="shared" si="23"/>
        <v>6.7498227384809155</v>
      </c>
      <c r="M59">
        <v>6.7498227384809155</v>
      </c>
    </row>
    <row r="60" spans="1:13" s="3" customFormat="1">
      <c r="A60" s="3">
        <v>7</v>
      </c>
      <c r="B60" s="3">
        <v>6.19</v>
      </c>
      <c r="C60" s="3">
        <v>3.78</v>
      </c>
      <c r="D60" s="3">
        <v>58.94</v>
      </c>
      <c r="E60" s="3">
        <f t="shared" si="20"/>
        <v>1.5269765863590092</v>
      </c>
      <c r="F60" s="3">
        <f t="shared" si="21"/>
        <v>3.6800135731252133</v>
      </c>
      <c r="G60" s="3">
        <f>(F60-F62)</f>
        <v>1.3861884591591949</v>
      </c>
      <c r="H60" s="3">
        <v>1.2592000000000001</v>
      </c>
      <c r="I60" s="3">
        <f t="shared" si="22"/>
        <v>1.1008485222039348</v>
      </c>
      <c r="J60" s="3">
        <v>1100.8485222039346</v>
      </c>
      <c r="K60" s="3">
        <v>0.32090000000000002</v>
      </c>
      <c r="L60" s="3">
        <f t="shared" si="23"/>
        <v>4.3196898072894818</v>
      </c>
      <c r="M60">
        <v>4.3196898072894818</v>
      </c>
    </row>
    <row r="61" spans="1:13">
      <c r="A61">
        <v>8</v>
      </c>
      <c r="B61" s="3">
        <v>6.19</v>
      </c>
      <c r="C61">
        <v>4.05</v>
      </c>
      <c r="D61">
        <v>46.58</v>
      </c>
      <c r="E61" s="3">
        <f t="shared" si="20"/>
        <v>1.9321597252039504</v>
      </c>
      <c r="F61">
        <f t="shared" si="21"/>
        <v>4.1348218119364546</v>
      </c>
      <c r="G61">
        <f>(F61-F62)</f>
        <v>1.8409966979704362</v>
      </c>
      <c r="H61">
        <v>1.3414999999999999</v>
      </c>
      <c r="I61">
        <f t="shared" si="22"/>
        <v>1.3723419291617118</v>
      </c>
      <c r="J61">
        <v>1372.341929161712</v>
      </c>
      <c r="K61">
        <v>0.31659999999999999</v>
      </c>
      <c r="L61" s="3">
        <f t="shared" si="23"/>
        <v>5.8148979721112957</v>
      </c>
      <c r="M61">
        <v>5.8148979721112957</v>
      </c>
    </row>
    <row r="62" spans="1:13">
      <c r="A62" t="s">
        <v>22</v>
      </c>
      <c r="B62" s="3">
        <v>6.19</v>
      </c>
      <c r="C62">
        <v>4.96</v>
      </c>
      <c r="D62">
        <v>48.26</v>
      </c>
      <c r="E62" s="3">
        <f t="shared" si="20"/>
        <v>1.8648984666390387</v>
      </c>
      <c r="F62">
        <f>(B62-C62)*E62</f>
        <v>2.2938251139660184</v>
      </c>
      <c r="G62" s="3"/>
      <c r="H62" s="3"/>
      <c r="I62" s="3"/>
      <c r="J62" s="3"/>
      <c r="K62" s="3"/>
      <c r="L62" s="3"/>
    </row>
    <row r="63" spans="1:13">
      <c r="J63" s="4">
        <f>AVERAGE(J54:J61)</f>
        <v>1740.1693484176956</v>
      </c>
      <c r="L63" s="4">
        <f>AVERAGE(L53:L61)</f>
        <v>7.9455545096367342</v>
      </c>
      <c r="M63" s="4">
        <f>AVERAGE(M54:M61)</f>
        <v>7.9455545096367342</v>
      </c>
    </row>
    <row r="64" spans="1:13">
      <c r="B64" s="3"/>
      <c r="I64" s="4">
        <f>AVERAGE(I54:I61)</f>
        <v>1.9680995966080093</v>
      </c>
      <c r="J64" s="4">
        <f>+STDEV(J54:J61)</f>
        <v>468.51138069371478</v>
      </c>
      <c r="L64" s="4">
        <f>+STDEV(L53:L61)</f>
        <v>2.7216968547203857</v>
      </c>
      <c r="M64" s="4">
        <f>+STDEV(M54:M61)</f>
        <v>2.7216968547203857</v>
      </c>
    </row>
    <row r="65" spans="1:13">
      <c r="J65" s="4">
        <f>+J64/2.45</f>
        <v>191.22913497702643</v>
      </c>
      <c r="L65" s="4">
        <f>+L64/2.45</f>
        <v>1.1108966753960756</v>
      </c>
      <c r="M65" s="4">
        <f>+M64/2.83</f>
        <v>0.96173033735702673</v>
      </c>
    </row>
    <row r="66" spans="1:13">
      <c r="A66" s="4" t="s">
        <v>29</v>
      </c>
      <c r="J66" s="4">
        <f>+(J65/J63)*100</f>
        <v>10.989110637473738</v>
      </c>
      <c r="L66" s="4">
        <f t="shared" ref="L66:M66" si="24">+(L65/L63)*100</f>
        <v>13.981361200766152</v>
      </c>
      <c r="M66" s="4">
        <f t="shared" si="24"/>
        <v>12.104005279815222</v>
      </c>
    </row>
    <row r="68" spans="1:13">
      <c r="D68" t="s">
        <v>6</v>
      </c>
      <c r="E68" t="s">
        <v>6</v>
      </c>
      <c r="F68" t="s">
        <v>7</v>
      </c>
      <c r="G68" t="s">
        <v>7</v>
      </c>
      <c r="I68" t="s">
        <v>8</v>
      </c>
      <c r="J68" t="s">
        <v>31</v>
      </c>
      <c r="L68" t="s">
        <v>7</v>
      </c>
      <c r="M68" t="s">
        <v>7</v>
      </c>
    </row>
    <row r="69" spans="1:13">
      <c r="A69" t="s">
        <v>10</v>
      </c>
      <c r="B69" t="s">
        <v>11</v>
      </c>
      <c r="C69" t="s">
        <v>12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 t="s">
        <v>18</v>
      </c>
      <c r="J69" t="s">
        <v>18</v>
      </c>
      <c r="K69" t="s">
        <v>19</v>
      </c>
      <c r="L69" t="s">
        <v>20</v>
      </c>
      <c r="M69" t="s">
        <v>20</v>
      </c>
    </row>
    <row r="70" spans="1:13">
      <c r="A70" s="3">
        <v>1</v>
      </c>
      <c r="B70" s="3">
        <v>5.86</v>
      </c>
      <c r="C70" s="3">
        <v>4.24</v>
      </c>
      <c r="D70" s="3">
        <v>45.99</v>
      </c>
      <c r="E70" s="3">
        <f>(25*3600)/D70/1000</f>
        <v>1.9569471624266144</v>
      </c>
      <c r="F70" s="3">
        <f>(B70-C70)*E70</f>
        <v>3.1702544031311155</v>
      </c>
      <c r="G70" s="3">
        <f>(F70-F78)</f>
        <v>1.2867069518256851</v>
      </c>
      <c r="H70" s="3">
        <v>1.1052999999999999</v>
      </c>
      <c r="I70" s="3">
        <f>G70/H70</f>
        <v>1.1641246284499096</v>
      </c>
      <c r="J70" s="3">
        <v>1164.1246284499098</v>
      </c>
      <c r="K70" s="3">
        <v>0.29149999999999998</v>
      </c>
      <c r="L70" s="3">
        <f t="shared" ref="L70:L71" si="25">+G70/K70</f>
        <v>4.4140890285615271</v>
      </c>
      <c r="M70">
        <v>4.4140890285615271</v>
      </c>
    </row>
    <row r="71" spans="1:13" s="1" customFormat="1">
      <c r="A71" s="1">
        <v>2</v>
      </c>
      <c r="B71" s="1">
        <v>5.86</v>
      </c>
      <c r="C71" s="1">
        <v>3.5</v>
      </c>
      <c r="D71" s="1">
        <v>48.18</v>
      </c>
      <c r="E71" s="3">
        <f t="shared" ref="E71:E78" si="26">(25*3600)/D71/1000</f>
        <v>1.8679950186799501</v>
      </c>
      <c r="F71" s="1">
        <f t="shared" ref="F71:F77" si="27">(B71-C71)*E71</f>
        <v>4.4084682440846832</v>
      </c>
      <c r="G71" s="1">
        <f>(F71-F78)</f>
        <v>2.5249207927792527</v>
      </c>
      <c r="H71" s="1">
        <v>0.91100000000000003</v>
      </c>
      <c r="I71" s="1">
        <f t="shared" ref="I71:I77" si="28">G71/H71</f>
        <v>2.7715925277489051</v>
      </c>
      <c r="K71" s="1">
        <v>0.2109</v>
      </c>
      <c r="L71" s="3">
        <f t="shared" si="25"/>
        <v>11.972123246938136</v>
      </c>
      <c r="M71">
        <v>11.972123246938136</v>
      </c>
    </row>
    <row r="72" spans="1:13">
      <c r="A72">
        <v>3</v>
      </c>
      <c r="B72" s="3">
        <v>5.86</v>
      </c>
      <c r="C72">
        <v>3.71</v>
      </c>
      <c r="D72">
        <v>45.47</v>
      </c>
      <c r="E72" s="3">
        <f t="shared" si="26"/>
        <v>1.9793270288102047</v>
      </c>
      <c r="F72">
        <f t="shared" si="27"/>
        <v>4.255553111941941</v>
      </c>
      <c r="G72">
        <f>(F72-F78)</f>
        <v>2.3720056606365105</v>
      </c>
      <c r="H72">
        <v>1.1695</v>
      </c>
      <c r="I72">
        <f t="shared" si="28"/>
        <v>2.0282220270513132</v>
      </c>
      <c r="J72">
        <v>2028.222027051313</v>
      </c>
      <c r="K72">
        <v>0.30149999999999999</v>
      </c>
      <c r="L72" s="3">
        <f t="shared" ref="L72:L77" si="29">+G72/K72</f>
        <v>7.8673487914975473</v>
      </c>
      <c r="M72">
        <v>7.8673487914975473</v>
      </c>
    </row>
    <row r="73" spans="1:13">
      <c r="A73">
        <v>4</v>
      </c>
      <c r="B73" s="3">
        <v>5.86</v>
      </c>
      <c r="C73">
        <v>3.77</v>
      </c>
      <c r="D73">
        <v>48.37</v>
      </c>
      <c r="E73" s="3">
        <f t="shared" si="26"/>
        <v>1.8606574322927436</v>
      </c>
      <c r="F73">
        <f t="shared" si="27"/>
        <v>3.8887740334918348</v>
      </c>
      <c r="G73">
        <f>(F73-F78)</f>
        <v>2.0052265821864044</v>
      </c>
      <c r="H73">
        <v>0.96640000000000004</v>
      </c>
      <c r="I73">
        <f t="shared" si="28"/>
        <v>2.0749447249445407</v>
      </c>
      <c r="J73">
        <v>2074.9447249445407</v>
      </c>
      <c r="K73">
        <v>0.25009999999999999</v>
      </c>
      <c r="L73" s="3">
        <f t="shared" si="29"/>
        <v>8.0176992490460002</v>
      </c>
      <c r="M73">
        <v>8.0176992490460002</v>
      </c>
    </row>
    <row r="74" spans="1:13" s="1" customFormat="1">
      <c r="A74" s="1">
        <v>5</v>
      </c>
      <c r="B74" s="1">
        <v>5.86</v>
      </c>
      <c r="C74" s="1">
        <v>3.7</v>
      </c>
      <c r="D74" s="1">
        <v>48.26</v>
      </c>
      <c r="E74" s="3">
        <f t="shared" si="26"/>
        <v>1.8648984666390387</v>
      </c>
      <c r="F74" s="1">
        <f t="shared" si="27"/>
        <v>4.0281806879403241</v>
      </c>
      <c r="G74" s="1">
        <f>(F74-F78)</f>
        <v>2.1446332366348937</v>
      </c>
      <c r="H74" s="1">
        <v>1.1618999999999999</v>
      </c>
      <c r="I74" s="1">
        <f t="shared" si="28"/>
        <v>1.8457984651302985</v>
      </c>
      <c r="K74" s="1">
        <v>0.29380000000000001</v>
      </c>
      <c r="L74" s="3">
        <f t="shared" si="29"/>
        <v>7.2996366120997065</v>
      </c>
      <c r="M74">
        <v>7.2996366120997065</v>
      </c>
    </row>
    <row r="75" spans="1:13">
      <c r="A75" s="3">
        <v>6</v>
      </c>
      <c r="B75" s="3">
        <v>5.86</v>
      </c>
      <c r="C75" s="3">
        <v>4.1100000000000003</v>
      </c>
      <c r="D75" s="3">
        <v>48.8</v>
      </c>
      <c r="E75" s="3">
        <f t="shared" si="26"/>
        <v>1.8442622950819674</v>
      </c>
      <c r="F75" s="3">
        <f t="shared" si="27"/>
        <v>3.2274590163934427</v>
      </c>
      <c r="G75" s="3">
        <f>(F75-F78)</f>
        <v>1.3439115650880122</v>
      </c>
      <c r="H75" s="3">
        <v>1.1954</v>
      </c>
      <c r="I75" s="3">
        <f t="shared" si="28"/>
        <v>1.1242358750945391</v>
      </c>
      <c r="J75" s="3">
        <v>1124.2358750945393</v>
      </c>
      <c r="K75" s="3">
        <v>0.28039999999999998</v>
      </c>
      <c r="L75" s="3">
        <f t="shared" si="29"/>
        <v>4.792837250670515</v>
      </c>
      <c r="M75">
        <v>4.792837250670515</v>
      </c>
    </row>
    <row r="76" spans="1:13" s="3" customFormat="1">
      <c r="A76" s="3">
        <v>7</v>
      </c>
      <c r="B76" s="3">
        <v>5.86</v>
      </c>
      <c r="C76" s="3">
        <v>3.85</v>
      </c>
      <c r="D76" s="3">
        <v>58.94</v>
      </c>
      <c r="E76" s="3">
        <f t="shared" si="26"/>
        <v>1.5269765863590092</v>
      </c>
      <c r="F76" s="3">
        <f t="shared" si="27"/>
        <v>3.0692229385816088</v>
      </c>
      <c r="G76" s="3">
        <f>(F76-F78)</f>
        <v>1.1856754872761783</v>
      </c>
      <c r="H76" s="3">
        <v>1.2592000000000001</v>
      </c>
      <c r="I76" s="3">
        <f t="shared" si="28"/>
        <v>0.94161013919645664</v>
      </c>
      <c r="J76" s="3">
        <v>941.61013919645666</v>
      </c>
      <c r="K76" s="3">
        <v>0.32090000000000002</v>
      </c>
      <c r="L76" s="3">
        <f t="shared" si="29"/>
        <v>3.6948441485702035</v>
      </c>
      <c r="M76">
        <v>3.6948441485702035</v>
      </c>
    </row>
    <row r="77" spans="1:13">
      <c r="A77">
        <v>8</v>
      </c>
      <c r="B77" s="3">
        <v>5.86</v>
      </c>
      <c r="C77">
        <v>4.0999999999999996</v>
      </c>
      <c r="D77">
        <v>46.58</v>
      </c>
      <c r="E77" s="3">
        <f t="shared" si="26"/>
        <v>1.9321597252039504</v>
      </c>
      <c r="F77">
        <f t="shared" si="27"/>
        <v>3.400601116358954</v>
      </c>
      <c r="G77">
        <f>(F77-F78)</f>
        <v>1.5170536650535236</v>
      </c>
      <c r="H77">
        <v>1.3414999999999999</v>
      </c>
      <c r="I77">
        <f t="shared" si="28"/>
        <v>1.1308637085751201</v>
      </c>
      <c r="J77">
        <v>1130.86370857512</v>
      </c>
      <c r="K77">
        <v>0.31659999999999999</v>
      </c>
      <c r="L77" s="3">
        <f t="shared" si="29"/>
        <v>4.7917045642878193</v>
      </c>
      <c r="M77">
        <v>4.7917045642878193</v>
      </c>
    </row>
    <row r="78" spans="1:13">
      <c r="A78" t="s">
        <v>22</v>
      </c>
      <c r="B78" s="3">
        <v>5.86</v>
      </c>
      <c r="C78">
        <v>4.8499999999999996</v>
      </c>
      <c r="D78">
        <v>48.26</v>
      </c>
      <c r="E78" s="3">
        <f t="shared" si="26"/>
        <v>1.8648984666390387</v>
      </c>
      <c r="F78">
        <f>(B78-C78)*E78</f>
        <v>1.8835474513054304</v>
      </c>
      <c r="G78" s="3"/>
      <c r="H78" s="3"/>
      <c r="I78" s="3"/>
      <c r="J78" s="3"/>
      <c r="K78" s="3"/>
      <c r="L78" s="3"/>
    </row>
    <row r="79" spans="1:13">
      <c r="J79" s="4">
        <f>AVERAGE(J70:J77)</f>
        <v>1410.6668505519801</v>
      </c>
      <c r="L79" s="4">
        <f t="shared" ref="L79:M79" si="30">AVERAGE(L70:L77)</f>
        <v>6.6062853614589319</v>
      </c>
      <c r="M79" s="4">
        <f t="shared" si="30"/>
        <v>6.6062853614589319</v>
      </c>
    </row>
    <row r="80" spans="1:13">
      <c r="J80" s="4">
        <f>+STDEV(J70:J77)</f>
        <v>502.74630941199916</v>
      </c>
      <c r="L80" s="4">
        <f t="shared" ref="L80:M80" si="31">+STDEV(L70:L77)</f>
        <v>2.7443145000091533</v>
      </c>
      <c r="M80" s="4">
        <f t="shared" si="31"/>
        <v>2.7443145000091533</v>
      </c>
    </row>
    <row r="81" spans="1:13">
      <c r="I81" s="4">
        <f>AVERAGE(I70:I77)</f>
        <v>1.6351740120238853</v>
      </c>
      <c r="J81" s="4">
        <f>+J80/2.45</f>
        <v>205.20257527020374</v>
      </c>
      <c r="L81" s="4">
        <f>+L80/2.45</f>
        <v>1.1201283673506748</v>
      </c>
      <c r="M81" s="4">
        <f>+M80/2.83</f>
        <v>0.96972243816577852</v>
      </c>
    </row>
    <row r="82" spans="1:13">
      <c r="A82" s="4" t="s">
        <v>32</v>
      </c>
      <c r="J82" s="4">
        <f>+(J81/J79)*100</f>
        <v>14.546494460397222</v>
      </c>
      <c r="L82" s="4">
        <f t="shared" ref="L82:M82" si="32">+(L81/L79)*100</f>
        <v>16.955494745738712</v>
      </c>
      <c r="M82" s="4">
        <f t="shared" si="32"/>
        <v>14.67878520390807</v>
      </c>
    </row>
    <row r="84" spans="1:13">
      <c r="D84" t="s">
        <v>6</v>
      </c>
      <c r="E84" t="s">
        <v>6</v>
      </c>
      <c r="F84" t="s">
        <v>7</v>
      </c>
      <c r="G84" t="s">
        <v>7</v>
      </c>
      <c r="I84" t="s">
        <v>8</v>
      </c>
      <c r="J84" t="s">
        <v>31</v>
      </c>
      <c r="L84" t="s">
        <v>7</v>
      </c>
      <c r="M84" t="s">
        <v>7</v>
      </c>
    </row>
    <row r="85" spans="1:13">
      <c r="A85" t="s">
        <v>10</v>
      </c>
      <c r="B85" t="s">
        <v>11</v>
      </c>
      <c r="C85" t="s">
        <v>12</v>
      </c>
      <c r="D85" t="s">
        <v>13</v>
      </c>
      <c r="E85" t="s">
        <v>14</v>
      </c>
      <c r="F85" t="s">
        <v>15</v>
      </c>
      <c r="G85" t="s">
        <v>16</v>
      </c>
      <c r="H85" t="s">
        <v>17</v>
      </c>
      <c r="I85" t="s">
        <v>18</v>
      </c>
      <c r="J85" t="s">
        <v>18</v>
      </c>
      <c r="K85" t="s">
        <v>19</v>
      </c>
      <c r="L85" t="s">
        <v>20</v>
      </c>
      <c r="M85" t="s">
        <v>20</v>
      </c>
    </row>
    <row r="86" spans="1:13">
      <c r="A86" s="3">
        <v>1</v>
      </c>
      <c r="B86" s="3">
        <v>5.97</v>
      </c>
      <c r="C86" s="3">
        <v>4.17</v>
      </c>
      <c r="D86" s="3">
        <v>45.99</v>
      </c>
      <c r="E86" s="3">
        <f>(25*3600)/D86/1000</f>
        <v>1.9569471624266144</v>
      </c>
      <c r="F86" s="3">
        <f>(B86-C86)*E86</f>
        <v>3.5225048923679054</v>
      </c>
      <c r="G86" s="3">
        <f>(F86-F94)</f>
        <v>1.583010487063305</v>
      </c>
      <c r="H86" s="3">
        <v>1.1052999999999999</v>
      </c>
      <c r="I86" s="3">
        <f>G86/H86</f>
        <v>1.432199843538682</v>
      </c>
      <c r="J86" s="3">
        <v>1432.1998435386822</v>
      </c>
      <c r="K86" s="3">
        <v>0.29149999999999998</v>
      </c>
      <c r="L86" s="3">
        <f t="shared" ref="L86:L87" si="33">+G86/K86</f>
        <v>5.4305677086219735</v>
      </c>
      <c r="M86">
        <v>5.4305677086219735</v>
      </c>
    </row>
    <row r="87" spans="1:13" s="1" customFormat="1">
      <c r="A87" s="1">
        <v>2</v>
      </c>
      <c r="B87" s="1">
        <v>5.97</v>
      </c>
      <c r="C87" s="1">
        <v>3.6</v>
      </c>
      <c r="D87" s="1">
        <v>48.18</v>
      </c>
      <c r="E87" s="3">
        <f t="shared" ref="E87:E94" si="34">(25*3600)/D87/1000</f>
        <v>1.8679950186799501</v>
      </c>
      <c r="F87" s="1">
        <f t="shared" ref="F87:F93" si="35">(B87-C87)*E87</f>
        <v>4.4271481942714814</v>
      </c>
      <c r="G87" s="1">
        <f>(F87-F94)</f>
        <v>2.4876537889668811</v>
      </c>
      <c r="H87" s="1">
        <v>0.91100000000000003</v>
      </c>
      <c r="I87" s="1">
        <f t="shared" ref="I87:I93" si="36">G87/H87</f>
        <v>2.7306847299307146</v>
      </c>
      <c r="K87" s="1">
        <v>0.2109</v>
      </c>
      <c r="L87" s="3">
        <f t="shared" si="33"/>
        <v>11.795418629525278</v>
      </c>
      <c r="M87">
        <v>11.795418629525278</v>
      </c>
    </row>
    <row r="88" spans="1:13">
      <c r="A88">
        <v>3</v>
      </c>
      <c r="B88" s="3">
        <v>5.97</v>
      </c>
      <c r="C88">
        <v>3.72</v>
      </c>
      <c r="D88">
        <v>45.47</v>
      </c>
      <c r="E88" s="3">
        <f t="shared" si="34"/>
        <v>1.9793270288102047</v>
      </c>
      <c r="F88">
        <f t="shared" si="35"/>
        <v>4.4534858148229599</v>
      </c>
      <c r="G88">
        <f>(F88-F94)</f>
        <v>2.5139914095183595</v>
      </c>
      <c r="H88">
        <v>1.1695</v>
      </c>
      <c r="I88">
        <f t="shared" si="36"/>
        <v>2.1496292514051811</v>
      </c>
      <c r="J88">
        <v>2149.6292514051811</v>
      </c>
      <c r="K88">
        <v>0.30149999999999999</v>
      </c>
      <c r="L88" s="3">
        <f t="shared" ref="L88:L93" si="37">+G88/K88</f>
        <v>8.3382799652350243</v>
      </c>
      <c r="M88">
        <v>8.3382799652350243</v>
      </c>
    </row>
    <row r="89" spans="1:13">
      <c r="A89">
        <v>4</v>
      </c>
      <c r="B89" s="3">
        <v>5.97</v>
      </c>
      <c r="C89">
        <v>3.78</v>
      </c>
      <c r="D89">
        <v>48.37</v>
      </c>
      <c r="E89" s="3">
        <f t="shared" si="34"/>
        <v>1.8606574322927436</v>
      </c>
      <c r="F89">
        <f t="shared" si="35"/>
        <v>4.0748397767211086</v>
      </c>
      <c r="G89">
        <f>(F89-F94)</f>
        <v>2.1353453714165083</v>
      </c>
      <c r="H89">
        <v>0.96640000000000004</v>
      </c>
      <c r="I89">
        <f t="shared" si="36"/>
        <v>2.2095875118134396</v>
      </c>
      <c r="J89">
        <v>2209.5875118134395</v>
      </c>
      <c r="K89">
        <v>0.25009999999999999</v>
      </c>
      <c r="L89" s="3">
        <f t="shared" si="37"/>
        <v>8.5379662991463743</v>
      </c>
      <c r="M89">
        <v>8.5379662991463743</v>
      </c>
    </row>
    <row r="90" spans="1:13" s="1" customFormat="1">
      <c r="A90" s="1">
        <v>5</v>
      </c>
      <c r="B90" s="1">
        <v>5.97</v>
      </c>
      <c r="C90" s="1">
        <v>3.76</v>
      </c>
      <c r="D90" s="1">
        <v>48.26</v>
      </c>
      <c r="E90" s="3">
        <f t="shared" si="34"/>
        <v>1.8648984666390387</v>
      </c>
      <c r="F90" s="1">
        <f t="shared" si="35"/>
        <v>4.1214256112722758</v>
      </c>
      <c r="G90" s="1">
        <f>(F90-F94)</f>
        <v>2.1819312059676754</v>
      </c>
      <c r="H90" s="1">
        <v>1.1618999999999999</v>
      </c>
      <c r="I90" s="1">
        <f t="shared" si="36"/>
        <v>1.8778993080021307</v>
      </c>
      <c r="K90" s="1">
        <v>0.29380000000000001</v>
      </c>
      <c r="L90" s="3">
        <f t="shared" si="37"/>
        <v>7.4265868140492692</v>
      </c>
      <c r="M90">
        <v>7.4265868140492692</v>
      </c>
    </row>
    <row r="91" spans="1:13">
      <c r="A91" s="3">
        <v>6</v>
      </c>
      <c r="B91" s="3">
        <v>5.97</v>
      </c>
      <c r="C91" s="3">
        <v>4.01</v>
      </c>
      <c r="D91" s="3">
        <v>48.8</v>
      </c>
      <c r="E91" s="3">
        <f t="shared" si="34"/>
        <v>1.8442622950819674</v>
      </c>
      <c r="F91" s="3">
        <f t="shared" si="35"/>
        <v>3.6147540983606561</v>
      </c>
      <c r="G91" s="3">
        <f>(F91-F94)</f>
        <v>1.6752596930560557</v>
      </c>
      <c r="H91" s="3">
        <v>1.1954</v>
      </c>
      <c r="I91" s="3">
        <f t="shared" si="36"/>
        <v>1.4014218613485492</v>
      </c>
      <c r="J91" s="3">
        <v>1401.4218613485493</v>
      </c>
      <c r="K91" s="3">
        <v>0.28039999999999998</v>
      </c>
      <c r="L91" s="3">
        <f t="shared" si="37"/>
        <v>5.9745352819402848</v>
      </c>
      <c r="M91">
        <v>5.9745352819402848</v>
      </c>
    </row>
    <row r="92" spans="1:13" s="3" customFormat="1">
      <c r="A92" s="3">
        <v>7</v>
      </c>
      <c r="B92" s="3">
        <v>5.97</v>
      </c>
      <c r="C92" s="3">
        <v>3.78</v>
      </c>
      <c r="D92" s="3">
        <v>58.94</v>
      </c>
      <c r="E92" s="3">
        <f t="shared" si="34"/>
        <v>1.5269765863590092</v>
      </c>
      <c r="F92" s="3">
        <f t="shared" si="35"/>
        <v>3.3440787241262302</v>
      </c>
      <c r="G92" s="3">
        <f>(F92-F94)</f>
        <v>1.4045843188216298</v>
      </c>
      <c r="H92" s="3">
        <v>1.2592000000000001</v>
      </c>
      <c r="I92" s="3">
        <f t="shared" si="36"/>
        <v>1.1154576864847758</v>
      </c>
      <c r="J92" s="3">
        <v>1115.4576864847759</v>
      </c>
      <c r="K92" s="3">
        <v>0.32090000000000002</v>
      </c>
      <c r="L92" s="3">
        <f t="shared" si="37"/>
        <v>4.3770156398305691</v>
      </c>
      <c r="M92">
        <v>4.3770156398305691</v>
      </c>
    </row>
    <row r="93" spans="1:13">
      <c r="A93">
        <v>8</v>
      </c>
      <c r="B93" s="3">
        <v>5.97</v>
      </c>
      <c r="C93">
        <v>4.1100000000000003</v>
      </c>
      <c r="D93">
        <v>46.58</v>
      </c>
      <c r="E93" s="3">
        <f t="shared" si="34"/>
        <v>1.9321597252039504</v>
      </c>
      <c r="F93">
        <f t="shared" si="35"/>
        <v>3.5938170888793466</v>
      </c>
      <c r="G93">
        <f>(F93-F94)</f>
        <v>1.6543226835747462</v>
      </c>
      <c r="H93">
        <v>1.3414999999999999</v>
      </c>
      <c r="I93">
        <f t="shared" si="36"/>
        <v>1.2331887316994008</v>
      </c>
      <c r="J93">
        <v>1233.1887316994012</v>
      </c>
      <c r="K93">
        <v>0.31659999999999999</v>
      </c>
      <c r="L93" s="3">
        <f t="shared" si="37"/>
        <v>5.2252769538052632</v>
      </c>
      <c r="M93">
        <v>5.2252769538052632</v>
      </c>
    </row>
    <row r="94" spans="1:13">
      <c r="A94" t="s">
        <v>22</v>
      </c>
      <c r="B94" s="3">
        <v>5.97</v>
      </c>
      <c r="C94">
        <v>4.93</v>
      </c>
      <c r="D94">
        <v>48.26</v>
      </c>
      <c r="E94" s="3">
        <f t="shared" si="34"/>
        <v>1.8648984666390387</v>
      </c>
      <c r="F94">
        <f>(B94-C94)*E94</f>
        <v>1.9394944053046004</v>
      </c>
      <c r="G94" s="3"/>
      <c r="H94" s="3"/>
      <c r="I94" s="3"/>
      <c r="J94" s="3"/>
      <c r="K94" s="3"/>
      <c r="L94" s="3"/>
    </row>
    <row r="95" spans="1:13">
      <c r="J95" s="4">
        <f>AVERAGE(J86:J93)</f>
        <v>1590.2474810483382</v>
      </c>
      <c r="L95" s="4">
        <f t="shared" ref="L95:M95" si="38">AVERAGE(L86:L93)</f>
        <v>7.138205911519254</v>
      </c>
      <c r="M95" s="4">
        <f t="shared" si="38"/>
        <v>7.138205911519254</v>
      </c>
    </row>
    <row r="96" spans="1:13">
      <c r="I96" s="4">
        <f>AVERAGE(I86:I93)</f>
        <v>1.7687586155278594</v>
      </c>
      <c r="J96" s="4">
        <f>+STDEV(J86:J93)</f>
        <v>471.17735696898779</v>
      </c>
      <c r="L96" s="4">
        <f t="shared" ref="L96:M96" si="39">+STDEV(L86:L93)</f>
        <v>2.4120509116499931</v>
      </c>
      <c r="M96" s="4">
        <f t="shared" si="39"/>
        <v>2.4120509116499931</v>
      </c>
    </row>
    <row r="97" spans="10:13">
      <c r="J97" s="4">
        <f>+J96/2.45</f>
        <v>192.31728855877051</v>
      </c>
      <c r="L97" s="4">
        <f>+L96/2.45</f>
        <v>0.98451057618367055</v>
      </c>
      <c r="M97" s="4">
        <f>+M96/2.83</f>
        <v>0.8523148097703156</v>
      </c>
    </row>
    <row r="98" spans="10:13">
      <c r="J98" s="4">
        <f>+(J97/J95)*100</f>
        <v>12.093544611810312</v>
      </c>
      <c r="K98" s="4"/>
      <c r="L98" s="4">
        <f t="shared" ref="L98:M98" si="40">+(L97/L95)*100</f>
        <v>13.792129120216609</v>
      </c>
      <c r="M98" s="4">
        <f t="shared" si="40"/>
        <v>11.940182453897775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99"/>
  <sheetViews>
    <sheetView zoomScale="60" workbookViewId="0"/>
  </sheetViews>
  <sheetFormatPr baseColWidth="10" defaultRowHeight="12.75"/>
  <sheetData>
    <row r="1" spans="1:17">
      <c r="A1" s="8" t="s">
        <v>47</v>
      </c>
    </row>
    <row r="2" spans="1:17">
      <c r="J2" t="s">
        <v>48</v>
      </c>
    </row>
    <row r="3" spans="1:17">
      <c r="J3" t="s">
        <v>49</v>
      </c>
      <c r="K3" t="s">
        <v>50</v>
      </c>
      <c r="L3" t="s">
        <v>51</v>
      </c>
      <c r="M3" t="s">
        <v>52</v>
      </c>
      <c r="N3" t="s">
        <v>53</v>
      </c>
      <c r="O3" t="s">
        <v>54</v>
      </c>
      <c r="P3" t="s">
        <v>55</v>
      </c>
      <c r="Q3" t="s">
        <v>56</v>
      </c>
    </row>
    <row r="4" spans="1:17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J4" s="4">
        <v>5.2805334309218361</v>
      </c>
      <c r="K4" s="4">
        <v>6.4372568280565305</v>
      </c>
      <c r="L4" s="4">
        <v>6.6062935935503528</v>
      </c>
      <c r="M4" s="4">
        <v>8.1452792096619451</v>
      </c>
      <c r="N4" s="4">
        <v>8.1116407552590495</v>
      </c>
      <c r="O4" s="4">
        <v>9.2300827333736049</v>
      </c>
      <c r="P4" s="4">
        <v>7.2522842412183524</v>
      </c>
      <c r="Q4" s="4">
        <v>5.6680513212333716</v>
      </c>
    </row>
    <row r="5" spans="1:17">
      <c r="A5" t="s">
        <v>20</v>
      </c>
      <c r="B5" t="s">
        <v>20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J5" s="4">
        <v>6.5196854742547279</v>
      </c>
      <c r="K5" s="4">
        <v>5.0712179563831441</v>
      </c>
      <c r="L5" s="4">
        <v>12.460921141644835</v>
      </c>
      <c r="M5" s="4">
        <v>7.4280590806543749</v>
      </c>
      <c r="N5" s="4">
        <v>6.6386220064687551</v>
      </c>
      <c r="O5" s="4">
        <v>8.7338328311037099</v>
      </c>
      <c r="P5" s="4">
        <v>5.8689444066928109</v>
      </c>
      <c r="Q5" s="4">
        <v>6.1374310171107433</v>
      </c>
    </row>
    <row r="6" spans="1:17">
      <c r="B6">
        <v>7.4719961762515368</v>
      </c>
      <c r="C6" s="3">
        <v>7.8573277791391591</v>
      </c>
      <c r="D6">
        <v>8.4539865096432756</v>
      </c>
      <c r="F6">
        <v>12.571273906215135</v>
      </c>
      <c r="G6">
        <v>7.4301563062288141</v>
      </c>
      <c r="H6">
        <v>6.7503165191582255</v>
      </c>
      <c r="J6" s="4">
        <v>5.4925256745348063</v>
      </c>
      <c r="K6" s="4">
        <v>4.4215960265449326</v>
      </c>
      <c r="L6" s="4">
        <v>6.6594200621737727</v>
      </c>
      <c r="M6" s="4">
        <v>8.6988469090467717</v>
      </c>
      <c r="N6" s="4">
        <v>8.0325280035293378</v>
      </c>
      <c r="O6" s="4">
        <v>7.9716009866334705</v>
      </c>
      <c r="P6" s="4">
        <v>6.8618977536298509</v>
      </c>
      <c r="Q6" s="4">
        <v>7.3904501128657412</v>
      </c>
    </row>
    <row r="7" spans="1:17">
      <c r="A7">
        <v>8.0314378479340611</v>
      </c>
      <c r="B7">
        <v>11.002225038221603</v>
      </c>
      <c r="C7" s="3">
        <v>12.284440244827628</v>
      </c>
      <c r="D7">
        <v>11.927459627526236</v>
      </c>
      <c r="E7">
        <v>15.226917101976438</v>
      </c>
      <c r="F7">
        <v>10.185951357827332</v>
      </c>
      <c r="G7">
        <v>9.12216995199711</v>
      </c>
      <c r="J7" s="4">
        <v>4.2194212798796924</v>
      </c>
      <c r="K7" s="4">
        <v>5.3241611243533411</v>
      </c>
      <c r="L7" s="4">
        <v>8.2121757044121821</v>
      </c>
      <c r="M7" s="4">
        <v>8.7550448741153701</v>
      </c>
      <c r="N7" s="4">
        <v>7.8783879432489456</v>
      </c>
      <c r="O7" s="4">
        <v>8.7052296957632365</v>
      </c>
      <c r="P7" s="4">
        <v>6.8566985172028341</v>
      </c>
      <c r="Q7" s="4">
        <v>7.9455545096367342</v>
      </c>
    </row>
    <row r="8" spans="1:17">
      <c r="A8">
        <v>5.5915149325170832</v>
      </c>
      <c r="B8">
        <v>8.6342261448265454</v>
      </c>
      <c r="C8" s="3">
        <v>8.879991907436759</v>
      </c>
      <c r="D8">
        <v>11.28105491870188</v>
      </c>
      <c r="F8">
        <v>14.928690559058984</v>
      </c>
      <c r="H8">
        <v>6.7501812637471712</v>
      </c>
      <c r="J8" s="4">
        <v>3.7049852203631914</v>
      </c>
      <c r="K8" s="4">
        <v>5.4158021712707951</v>
      </c>
      <c r="L8" s="4">
        <v>8.1048676954868526</v>
      </c>
      <c r="M8" s="4">
        <v>8.7772022847299667</v>
      </c>
      <c r="N8" s="4">
        <v>8.2743840476427675</v>
      </c>
      <c r="O8" s="4">
        <v>9.1296821210278036</v>
      </c>
      <c r="P8" s="4">
        <v>7.0281117333423753</v>
      </c>
      <c r="Q8" s="4">
        <v>6.6062853614589319</v>
      </c>
    </row>
    <row r="9" spans="1:17">
      <c r="A9">
        <v>7.9190029660316128</v>
      </c>
      <c r="B9">
        <v>6.5489092223019725</v>
      </c>
      <c r="C9" s="3">
        <v>6.9865999979004378</v>
      </c>
      <c r="D9">
        <v>9.5144124886309118</v>
      </c>
      <c r="E9">
        <v>8.7930139980275115</v>
      </c>
      <c r="F9">
        <v>8.1252987794546012</v>
      </c>
      <c r="G9">
        <v>8.8129358332980008</v>
      </c>
      <c r="H9">
        <v>7.494040728056949</v>
      </c>
      <c r="J9" s="4">
        <v>5.6729007572944461</v>
      </c>
      <c r="K9" s="4">
        <v>7.6636734756742078</v>
      </c>
      <c r="L9" s="4">
        <v>8.2471549754760307</v>
      </c>
      <c r="M9" s="4">
        <v>8.2947785460831636</v>
      </c>
      <c r="N9" s="4">
        <v>7.9226996559467846</v>
      </c>
      <c r="O9" s="4">
        <v>6.9804910514760286</v>
      </c>
      <c r="P9" s="4">
        <v>7.138205911519254</v>
      </c>
    </row>
    <row r="10" spans="1:17">
      <c r="A10">
        <v>1.0332526876140908</v>
      </c>
      <c r="C10" s="3">
        <v>6.6091945580810485</v>
      </c>
      <c r="D10">
        <v>12.278690770379846</v>
      </c>
      <c r="E10">
        <v>7.0720920947556092</v>
      </c>
      <c r="F10">
        <v>10.597029419385775</v>
      </c>
      <c r="G10">
        <v>7.7044842531921267</v>
      </c>
    </row>
    <row r="11" spans="1:17">
      <c r="C11" s="3">
        <v>4.488888885410403</v>
      </c>
      <c r="D11">
        <v>4.4255119920423303</v>
      </c>
      <c r="E11">
        <v>5.1177616276253657</v>
      </c>
      <c r="H11">
        <v>5.5038240669840501</v>
      </c>
    </row>
    <row r="12" spans="1:17">
      <c r="A12">
        <v>5.5221361884806601</v>
      </c>
      <c r="B12">
        <v>3.3432007753556996</v>
      </c>
      <c r="C12" s="3">
        <v>4.9969235233748943</v>
      </c>
      <c r="F12">
        <v>6.0442384853522606</v>
      </c>
      <c r="G12">
        <v>4.9862856630397809</v>
      </c>
      <c r="H12">
        <v>3.6585791998109829</v>
      </c>
    </row>
    <row r="13" spans="1:17">
      <c r="A13" s="14">
        <v>3.5858559629535076</v>
      </c>
      <c r="B13">
        <v>6.4142070844377868</v>
      </c>
      <c r="C13" s="3">
        <v>5.698071705203926</v>
      </c>
      <c r="D13">
        <v>3.763822836414195</v>
      </c>
      <c r="E13">
        <v>9.7580116239072829</v>
      </c>
      <c r="G13">
        <v>5.4576734395542825</v>
      </c>
      <c r="H13">
        <v>3.8513661496428502</v>
      </c>
    </row>
    <row r="14" spans="1:17">
      <c r="A14" s="4"/>
      <c r="B14">
        <v>1.6460333550005681</v>
      </c>
      <c r="C14" s="3">
        <v>1.6552037405789217</v>
      </c>
      <c r="D14">
        <v>3.5172945339568833</v>
      </c>
      <c r="E14">
        <v>2.7020480852620867</v>
      </c>
      <c r="F14">
        <v>2.1580966263211447</v>
      </c>
    </row>
    <row r="15" spans="1:17">
      <c r="A15" s="4"/>
    </row>
    <row r="16" spans="1:17">
      <c r="A16" s="4">
        <v>5.2805334309218361</v>
      </c>
      <c r="B16" s="4">
        <v>6.4372568280565305</v>
      </c>
      <c r="C16" s="4">
        <v>6.6062935935503528</v>
      </c>
      <c r="D16" s="4">
        <v>8.1452792096619451</v>
      </c>
      <c r="E16" s="4">
        <v>8.1116407552590495</v>
      </c>
      <c r="F16" s="4">
        <v>9.2300827333736049</v>
      </c>
      <c r="G16" s="4">
        <v>7.2522842412183524</v>
      </c>
      <c r="H16" s="4">
        <v>5.6680513212333716</v>
      </c>
    </row>
    <row r="17" spans="1:8">
      <c r="A17" s="4">
        <v>2.6681605431063007</v>
      </c>
      <c r="B17" s="4">
        <v>3.1432015851990873</v>
      </c>
      <c r="C17" s="4">
        <v>2.9902427530590225</v>
      </c>
      <c r="D17" s="4">
        <v>3.7348735977102385</v>
      </c>
      <c r="E17" s="4">
        <v>4.3153129788456885</v>
      </c>
      <c r="F17" s="4">
        <v>4.2387705829615641</v>
      </c>
      <c r="G17" s="4">
        <v>1.7043243101787957</v>
      </c>
      <c r="H17" s="4">
        <v>1.6150439186254399</v>
      </c>
    </row>
    <row r="18" spans="1:8">
      <c r="A18" s="4">
        <v>1.0935084193058611</v>
      </c>
      <c r="B18" s="4">
        <v>1.1861138057355047</v>
      </c>
      <c r="C18" s="4">
        <v>0.99674758435300748</v>
      </c>
      <c r="D18" s="4">
        <v>1.3197433207456672</v>
      </c>
      <c r="E18" s="4">
        <v>1.7613522362635463</v>
      </c>
      <c r="F18" s="4">
        <v>1.5995360690420997</v>
      </c>
      <c r="G18" s="4">
        <v>0.69564257558318188</v>
      </c>
      <c r="H18" s="4">
        <v>0.65920159943895507</v>
      </c>
    </row>
    <row r="19" spans="1:8">
      <c r="A19" s="4">
        <v>20.708294599603825</v>
      </c>
      <c r="B19" s="4">
        <v>18.425764847005549</v>
      </c>
      <c r="C19" s="4">
        <v>15.08784873451765</v>
      </c>
      <c r="D19" s="4">
        <v>16.202554716358712</v>
      </c>
      <c r="E19" s="4">
        <v>21.713883656911239</v>
      </c>
      <c r="F19" s="4">
        <v>17.329596226246043</v>
      </c>
      <c r="G19" s="4">
        <v>9.5920478630649608</v>
      </c>
      <c r="H19" s="4">
        <v>11.63012757081939</v>
      </c>
    </row>
    <row r="20" spans="1:8">
      <c r="A20" t="s">
        <v>7</v>
      </c>
      <c r="B20" t="s">
        <v>7</v>
      </c>
      <c r="C20" t="s">
        <v>7</v>
      </c>
      <c r="D20" t="s">
        <v>7</v>
      </c>
      <c r="E20" t="s">
        <v>7</v>
      </c>
      <c r="F20" t="s">
        <v>7</v>
      </c>
      <c r="G20" t="s">
        <v>7</v>
      </c>
      <c r="H20" t="s">
        <v>7</v>
      </c>
    </row>
    <row r="21" spans="1:8">
      <c r="A21" t="s">
        <v>20</v>
      </c>
      <c r="B21" t="s">
        <v>20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20</v>
      </c>
    </row>
    <row r="22" spans="1:8">
      <c r="B22">
        <v>3.7706852593902109</v>
      </c>
      <c r="C22" s="3">
        <v>17.204172280542757</v>
      </c>
      <c r="D22">
        <v>7.4366948909184849</v>
      </c>
      <c r="F22">
        <v>10.458448658898508</v>
      </c>
      <c r="G22">
        <v>6.9623869670669327</v>
      </c>
      <c r="H22">
        <v>8.735907483505061</v>
      </c>
    </row>
    <row r="23" spans="1:8">
      <c r="A23">
        <v>10.402358640066257</v>
      </c>
      <c r="B23">
        <v>10.247530061662077</v>
      </c>
      <c r="C23" s="3">
        <v>18.300288471084855</v>
      </c>
      <c r="D23">
        <v>12.181781208807067</v>
      </c>
      <c r="E23">
        <v>11.629954377301152</v>
      </c>
      <c r="F23">
        <v>8.1998112848910107</v>
      </c>
      <c r="G23">
        <v>7.5158125840136529</v>
      </c>
      <c r="H23">
        <v>10.910427286396073</v>
      </c>
    </row>
    <row r="24" spans="1:8">
      <c r="A24">
        <v>5.4334836969022051</v>
      </c>
      <c r="B24">
        <v>4.1965057901140401</v>
      </c>
      <c r="C24" s="3">
        <v>15.863765904821602</v>
      </c>
      <c r="D24">
        <v>8.493918654971802</v>
      </c>
      <c r="F24">
        <v>15.245899160957373</v>
      </c>
      <c r="H24">
        <v>5.4686863845785352</v>
      </c>
    </row>
    <row r="25" spans="1:8">
      <c r="B25">
        <v>4.6164089257786971</v>
      </c>
      <c r="C25" s="3">
        <v>14.228483460531729</v>
      </c>
      <c r="D25">
        <v>7.1291884736498874</v>
      </c>
      <c r="E25">
        <v>7.9928722977195621</v>
      </c>
      <c r="F25">
        <v>7.0652514497361434</v>
      </c>
      <c r="G25">
        <v>8.3938780188247666</v>
      </c>
      <c r="H25">
        <v>5.6356534230508721</v>
      </c>
    </row>
    <row r="26" spans="1:8">
      <c r="A26">
        <v>3.666112254691773</v>
      </c>
      <c r="C26" s="3">
        <v>10.843449812978301</v>
      </c>
      <c r="D26">
        <v>9.628749542826462</v>
      </c>
      <c r="E26">
        <v>5.8517854105338794</v>
      </c>
      <c r="F26">
        <v>10.345992770283958</v>
      </c>
      <c r="G26">
        <v>4.821326740288459</v>
      </c>
      <c r="H26">
        <v>6.6014105013771287</v>
      </c>
    </row>
    <row r="27" spans="1:8">
      <c r="A27">
        <v>10.258630330050819</v>
      </c>
      <c r="C27" s="3">
        <v>10.106049484283789</v>
      </c>
      <c r="D27">
        <v>5.0054765610310819</v>
      </c>
      <c r="E27">
        <v>2.3453217716604233</v>
      </c>
      <c r="H27">
        <v>4.5238594135526737</v>
      </c>
    </row>
    <row r="28" spans="1:8">
      <c r="A28">
        <v>6.0434754813753733</v>
      </c>
      <c r="B28">
        <v>4.7383735213521687</v>
      </c>
      <c r="C28" s="3">
        <v>8.4965436609522875</v>
      </c>
      <c r="F28">
        <v>7.6052385514819951</v>
      </c>
      <c r="G28">
        <v>3.0954086538162238</v>
      </c>
      <c r="H28">
        <v>2.6589168575318629</v>
      </c>
    </row>
    <row r="29" spans="1:8">
      <c r="A29" s="14">
        <v>3.3140524424419406</v>
      </c>
      <c r="B29">
        <v>7.1793261051017954</v>
      </c>
      <c r="C29" s="3">
        <v>11.835507871425882</v>
      </c>
      <c r="D29">
        <v>5.1293978006836323</v>
      </c>
      <c r="E29">
        <v>9.1980672102113932</v>
      </c>
      <c r="G29">
        <v>4.424853476146831</v>
      </c>
      <c r="H29">
        <v>4.5645867868937406</v>
      </c>
    </row>
    <row r="30" spans="1:8">
      <c r="A30" s="4"/>
      <c r="B30">
        <v>0.74969603128302176</v>
      </c>
      <c r="C30" s="3">
        <v>5.2700293281823161</v>
      </c>
      <c r="D30">
        <v>4.4192655123465769</v>
      </c>
      <c r="E30">
        <v>2.8137309713861236</v>
      </c>
      <c r="F30">
        <v>2.2161879414769801</v>
      </c>
    </row>
    <row r="31" spans="1:8">
      <c r="A31" s="4"/>
    </row>
    <row r="32" spans="1:8">
      <c r="A32" s="4">
        <v>6.5196854742547279</v>
      </c>
      <c r="B32" s="4">
        <v>5.0712179563831441</v>
      </c>
      <c r="C32" s="4">
        <v>12.460921141644835</v>
      </c>
      <c r="D32" s="4">
        <v>7.4280590806543749</v>
      </c>
      <c r="E32" s="4">
        <v>6.6386220064687551</v>
      </c>
      <c r="F32" s="4">
        <v>8.7338328311037099</v>
      </c>
      <c r="G32" s="4">
        <v>5.8689444066928109</v>
      </c>
      <c r="H32">
        <v>6.1374310171107433</v>
      </c>
    </row>
    <row r="33" spans="1:8">
      <c r="A33" s="4">
        <v>3.126673409862152</v>
      </c>
      <c r="B33" s="4">
        <v>2.9633320791829831</v>
      </c>
      <c r="C33" s="4">
        <v>4.2906622576070292</v>
      </c>
      <c r="D33" s="4">
        <v>2.6422921843464797</v>
      </c>
      <c r="E33" s="4">
        <v>3.6600405080708245</v>
      </c>
      <c r="F33" s="4">
        <v>3.9749870041869313</v>
      </c>
      <c r="G33" s="4">
        <v>2.0571088029132385</v>
      </c>
      <c r="H33" s="4">
        <v>2.6083756161095648</v>
      </c>
    </row>
    <row r="34" spans="1:8">
      <c r="A34" s="4">
        <v>1.2814235286320295</v>
      </c>
      <c r="B34" s="4">
        <v>1.1182385204464087</v>
      </c>
      <c r="C34" s="4">
        <v>1.4302207525356765</v>
      </c>
      <c r="D34" s="4">
        <v>0.93367214994575254</v>
      </c>
      <c r="E34" s="4">
        <v>1.4938940849268669</v>
      </c>
      <c r="F34" s="4">
        <v>1.4999950959195967</v>
      </c>
      <c r="G34" s="4">
        <v>0.83963624608703602</v>
      </c>
      <c r="H34" s="4">
        <v>0.92168749685850349</v>
      </c>
    </row>
    <row r="35" spans="1:8">
      <c r="A35" s="4">
        <v>19.654683246487597</v>
      </c>
      <c r="B35" s="4">
        <v>22.050689401722153</v>
      </c>
      <c r="C35" s="4">
        <v>11.477648692886985</v>
      </c>
      <c r="D35" s="4">
        <v>12.569530476371774</v>
      </c>
      <c r="E35" s="4">
        <v>22.503074937407163</v>
      </c>
      <c r="F35" s="4">
        <v>17.174534078299271</v>
      </c>
      <c r="G35" s="4">
        <v>14.306426980796308</v>
      </c>
      <c r="H35" s="4">
        <v>15.017480347867062</v>
      </c>
    </row>
    <row r="36" spans="1:8">
      <c r="A36" t="s">
        <v>7</v>
      </c>
      <c r="B36" t="s">
        <v>7</v>
      </c>
      <c r="C36" t="s">
        <v>7</v>
      </c>
      <c r="D36" t="s">
        <v>7</v>
      </c>
      <c r="E36" t="s">
        <v>7</v>
      </c>
      <c r="F36" t="s">
        <v>7</v>
      </c>
      <c r="G36" t="s">
        <v>7</v>
      </c>
      <c r="H36" t="s">
        <v>7</v>
      </c>
    </row>
    <row r="37" spans="1:8">
      <c r="A37" t="s">
        <v>20</v>
      </c>
      <c r="B37" t="s">
        <v>20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20</v>
      </c>
    </row>
    <row r="38" spans="1:8">
      <c r="B38">
        <v>7.8359515064351504</v>
      </c>
      <c r="C38" s="3">
        <v>11.021716143753558</v>
      </c>
      <c r="D38">
        <v>8.6866547517192654</v>
      </c>
      <c r="F38">
        <v>11.388054792120508</v>
      </c>
      <c r="G38">
        <v>6.7257992229501884</v>
      </c>
      <c r="H38">
        <v>7.0512496292258016</v>
      </c>
    </row>
    <row r="39" spans="1:8">
      <c r="A39">
        <v>7.877617674775812</v>
      </c>
      <c r="B39">
        <v>8.7691051944558662</v>
      </c>
      <c r="C39" s="3">
        <v>13.687015154462303</v>
      </c>
      <c r="D39">
        <v>14.131196463710831</v>
      </c>
      <c r="E39">
        <v>15.876261225268996</v>
      </c>
      <c r="F39">
        <v>8.6374617462323435</v>
      </c>
      <c r="G39">
        <v>8.7365929962770483</v>
      </c>
      <c r="H39">
        <v>12.15014929480942</v>
      </c>
    </row>
    <row r="40" spans="1:8">
      <c r="A40">
        <v>5.0136595248631091</v>
      </c>
      <c r="B40">
        <v>3.3019152400297198</v>
      </c>
      <c r="C40" s="3">
        <v>8.6590232966014096</v>
      </c>
      <c r="D40">
        <v>12.256353112206718</v>
      </c>
      <c r="F40">
        <v>14.545043737485363</v>
      </c>
      <c r="H40">
        <v>8.6779124969287107</v>
      </c>
    </row>
    <row r="41" spans="1:8">
      <c r="B41">
        <v>7.3179133075979674</v>
      </c>
      <c r="C41" s="3">
        <v>6.8944283883397528</v>
      </c>
      <c r="D41">
        <v>9.0617894799993817</v>
      </c>
      <c r="E41">
        <v>9.1848462031743363</v>
      </c>
      <c r="F41">
        <v>7.5290920174254614</v>
      </c>
      <c r="G41">
        <v>9.4781439257979905</v>
      </c>
      <c r="H41">
        <v>8.7606471945417912</v>
      </c>
    </row>
    <row r="42" spans="1:8">
      <c r="A42">
        <v>1.2652821746491489</v>
      </c>
      <c r="B42">
        <v>0.25740779528754337</v>
      </c>
      <c r="C42" s="3">
        <v>7.0212705971659615</v>
      </c>
      <c r="D42">
        <v>13.055690534593273</v>
      </c>
      <c r="E42">
        <v>5.2259441801789315</v>
      </c>
      <c r="F42">
        <v>7.5400144992393168</v>
      </c>
      <c r="G42">
        <v>7.5624397264360592</v>
      </c>
      <c r="H42">
        <v>8.1882880257466315</v>
      </c>
    </row>
    <row r="43" spans="1:8">
      <c r="A43">
        <v>10.396761523803447</v>
      </c>
      <c r="C43" s="3">
        <v>3.7756910569865529</v>
      </c>
      <c r="D43">
        <v>5.487003002119585</v>
      </c>
      <c r="E43">
        <v>6.7197128947665776</v>
      </c>
      <c r="H43">
        <v>5.7092372186378952</v>
      </c>
    </row>
    <row r="44" spans="1:8">
      <c r="A44" s="14">
        <v>5.0885050331790795</v>
      </c>
      <c r="B44">
        <v>1.6026559058798679</v>
      </c>
      <c r="C44" s="3">
        <v>2.2228841820759286</v>
      </c>
      <c r="F44">
        <v>3.9295595298329653</v>
      </c>
      <c r="G44">
        <v>3.3508137677930727</v>
      </c>
      <c r="H44">
        <v>3.9647508117934209</v>
      </c>
    </row>
    <row r="45" spans="1:8">
      <c r="A45" s="14">
        <v>3.3133281159382424</v>
      </c>
      <c r="B45">
        <v>5.1679814279057235</v>
      </c>
      <c r="C45" s="3">
        <v>5.8481496550088599</v>
      </c>
      <c r="D45">
        <v>3.5679661053967044</v>
      </c>
      <c r="E45">
        <v>8.3779140021988532</v>
      </c>
      <c r="G45">
        <v>5.3175968825247484</v>
      </c>
      <c r="H45">
        <v>4.6213662312422645</v>
      </c>
    </row>
    <row r="46" spans="1:8">
      <c r="A46" s="4"/>
      <c r="B46">
        <v>1.1198378347676226</v>
      </c>
      <c r="C46" s="3">
        <v>0.8046020851696235</v>
      </c>
      <c r="D46">
        <v>3.3441218226284053</v>
      </c>
      <c r="E46">
        <v>2.810489515588328</v>
      </c>
      <c r="F46">
        <v>2.2319805840983316</v>
      </c>
    </row>
    <row r="47" spans="1:8">
      <c r="A47" s="4"/>
    </row>
    <row r="48" spans="1:8">
      <c r="A48" s="4">
        <v>5.4925256745348063</v>
      </c>
      <c r="B48" s="4">
        <v>4.4215960265449326</v>
      </c>
      <c r="C48" s="4">
        <v>6.6594200621737727</v>
      </c>
      <c r="D48" s="4">
        <v>8.6988469090467717</v>
      </c>
      <c r="E48" s="4">
        <v>8.0325280035293378</v>
      </c>
      <c r="F48" s="4">
        <v>7.9716009866334705</v>
      </c>
      <c r="G48" s="4">
        <v>6.8618977536298509</v>
      </c>
      <c r="H48" s="4">
        <v>7.3904501128657412</v>
      </c>
    </row>
    <row r="49" spans="1:8">
      <c r="A49" s="4">
        <v>3.2481141663903075</v>
      </c>
      <c r="B49" s="4">
        <v>3.3154741853900473</v>
      </c>
      <c r="C49" s="4">
        <v>4.1160827025043663</v>
      </c>
      <c r="D49" s="4">
        <v>4.2526494978408724</v>
      </c>
      <c r="E49" s="4">
        <v>4.4685872893333425</v>
      </c>
      <c r="F49" s="4">
        <v>4.1830829807402035</v>
      </c>
      <c r="G49" s="4">
        <v>2.2619055722111989</v>
      </c>
      <c r="H49" s="4">
        <v>2.6503653677906951</v>
      </c>
    </row>
    <row r="50" spans="1:8">
      <c r="A50" s="4">
        <v>1.3311943304878309</v>
      </c>
      <c r="B50" s="4">
        <v>1.1715456485477198</v>
      </c>
      <c r="C50" s="4">
        <v>1.3720275675014555</v>
      </c>
      <c r="D50" s="4">
        <v>1.5027030027706263</v>
      </c>
      <c r="E50" s="4">
        <v>1.8239131793197314</v>
      </c>
      <c r="F50" s="4">
        <v>1.5785218795246052</v>
      </c>
      <c r="G50" s="4">
        <v>0.92322676416783622</v>
      </c>
      <c r="H50" s="4">
        <v>0.93652486494370846</v>
      </c>
    </row>
    <row r="51" spans="1:8">
      <c r="A51" s="4">
        <v>24.236469875046645</v>
      </c>
      <c r="B51" s="4">
        <v>26.495990169938121</v>
      </c>
      <c r="C51" s="4">
        <v>20.602808573297857</v>
      </c>
      <c r="D51" s="4">
        <v>17.274737887475869</v>
      </c>
      <c r="E51" s="4">
        <v>22.706589737606134</v>
      </c>
      <c r="F51" s="4">
        <v>19.80181750405497</v>
      </c>
      <c r="G51" s="4">
        <v>13.454394065832032</v>
      </c>
      <c r="H51" s="4">
        <v>12.672095077312672</v>
      </c>
    </row>
    <row r="52" spans="1:8">
      <c r="A52" t="s">
        <v>7</v>
      </c>
      <c r="B52" t="s">
        <v>7</v>
      </c>
      <c r="C52" t="s">
        <v>7</v>
      </c>
      <c r="D52" t="s">
        <v>7</v>
      </c>
      <c r="E52" t="s">
        <v>7</v>
      </c>
      <c r="F52" t="s">
        <v>7</v>
      </c>
      <c r="G52" t="s">
        <v>7</v>
      </c>
      <c r="H52" t="s">
        <v>7</v>
      </c>
    </row>
    <row r="53" spans="1:8">
      <c r="A53" t="s">
        <v>20</v>
      </c>
      <c r="B53" t="s">
        <v>20</v>
      </c>
      <c r="C53" t="s">
        <v>20</v>
      </c>
      <c r="D53" t="s">
        <v>20</v>
      </c>
      <c r="E53" t="s">
        <v>20</v>
      </c>
      <c r="F53" t="s">
        <v>20</v>
      </c>
      <c r="G53" t="s">
        <v>20</v>
      </c>
      <c r="H53" t="s">
        <v>20</v>
      </c>
    </row>
    <row r="54" spans="1:8">
      <c r="B54">
        <v>8.3525384930838875</v>
      </c>
      <c r="C54" s="3">
        <v>9.0913772847251053</v>
      </c>
      <c r="D54">
        <v>8.8597778621061494</v>
      </c>
      <c r="F54">
        <v>12.062793415275246</v>
      </c>
      <c r="G54">
        <v>6.7541127833421584</v>
      </c>
      <c r="H54">
        <v>7.2360411715055415</v>
      </c>
    </row>
    <row r="55" spans="1:8">
      <c r="A55">
        <v>6.3242407612129474</v>
      </c>
      <c r="B55">
        <v>9.5326473384190642</v>
      </c>
      <c r="C55" s="3">
        <v>12.098810715594453</v>
      </c>
      <c r="D55">
        <v>13.914528738900831</v>
      </c>
      <c r="E55">
        <v>14.777296761392027</v>
      </c>
      <c r="F55">
        <v>9.6324602054197719</v>
      </c>
      <c r="G55">
        <v>9.3143447033291462</v>
      </c>
      <c r="H55">
        <v>13.481086711255784</v>
      </c>
    </row>
    <row r="56" spans="1:8">
      <c r="A56">
        <v>4.2925346074960817</v>
      </c>
      <c r="B56">
        <v>3.2348918228912682</v>
      </c>
      <c r="C56" s="3">
        <v>14.505624286908647</v>
      </c>
      <c r="D56">
        <v>11.775134401325714</v>
      </c>
      <c r="F56">
        <v>13.80014474593613</v>
      </c>
      <c r="H56">
        <v>8.8699360807548793</v>
      </c>
    </row>
    <row r="57" spans="1:8">
      <c r="A57">
        <v>5.2622972647083044</v>
      </c>
      <c r="B57">
        <v>6.5605011426845552</v>
      </c>
      <c r="C57" s="3">
        <v>7.8030533663877755</v>
      </c>
      <c r="D57">
        <v>9.9023833971966564</v>
      </c>
      <c r="E57">
        <v>8.1159710208438582</v>
      </c>
      <c r="F57">
        <v>7.4750181494208441</v>
      </c>
      <c r="G57">
        <v>9.3336156317698133</v>
      </c>
      <c r="H57">
        <v>8.4603478631258877</v>
      </c>
    </row>
    <row r="58" spans="1:8">
      <c r="A58">
        <v>1.3727638657276384</v>
      </c>
      <c r="B58">
        <v>5.3330492253362234</v>
      </c>
      <c r="C58" s="3">
        <v>8.6187030773859217</v>
      </c>
      <c r="D58">
        <v>11.440245997980975</v>
      </c>
      <c r="E58">
        <v>6.5351571536980453</v>
      </c>
      <c r="F58">
        <v>8.5548591270684966</v>
      </c>
      <c r="G58">
        <v>6.9731352871372856</v>
      </c>
      <c r="H58">
        <v>8.6326137325700909</v>
      </c>
    </row>
    <row r="59" spans="1:8">
      <c r="C59" s="3">
        <v>7.6638363714221835</v>
      </c>
      <c r="D59">
        <v>4.5122349806625541</v>
      </c>
      <c r="E59">
        <v>4.9888109366502489</v>
      </c>
      <c r="H59">
        <v>6.7498227384809155</v>
      </c>
    </row>
    <row r="60" spans="1:8">
      <c r="A60">
        <v>4.9194844194633065</v>
      </c>
      <c r="B60">
        <v>2.8873196918098509</v>
      </c>
      <c r="C60" s="3">
        <v>4.9243522729212019</v>
      </c>
      <c r="F60">
        <v>5.9391383449419193</v>
      </c>
      <c r="G60">
        <v>4.1393807824753726</v>
      </c>
      <c r="H60">
        <v>4.3196898072894818</v>
      </c>
    </row>
    <row r="61" spans="1:8">
      <c r="A61" s="14">
        <v>3.1452067606698773</v>
      </c>
      <c r="B61">
        <v>5.0126781178967512</v>
      </c>
      <c r="C61" s="3">
        <v>7.4204594424920272</v>
      </c>
      <c r="D61">
        <v>4.5060727121462758</v>
      </c>
      <c r="E61">
        <v>10.541933803081525</v>
      </c>
      <c r="G61">
        <v>4.6256019151632275</v>
      </c>
      <c r="H61">
        <v>5.8148979721112957</v>
      </c>
    </row>
    <row r="62" spans="1:8">
      <c r="A62" s="4"/>
      <c r="B62">
        <v>1.6796631627051313</v>
      </c>
      <c r="C62" s="3">
        <v>1.7833645218723178</v>
      </c>
      <c r="D62">
        <v>5.1299809026038066</v>
      </c>
      <c r="E62">
        <v>2.3111579838279708</v>
      </c>
      <c r="F62">
        <v>3.4721938822802447</v>
      </c>
    </row>
    <row r="63" spans="1:8">
      <c r="A63" s="4"/>
    </row>
    <row r="64" spans="1:8">
      <c r="A64" s="4">
        <v>4.2194212798796924</v>
      </c>
      <c r="B64" s="4">
        <v>5.3241611243533411</v>
      </c>
      <c r="C64" s="4">
        <v>8.2121757044121821</v>
      </c>
      <c r="D64" s="4">
        <v>8.7550448741153701</v>
      </c>
      <c r="E64" s="4">
        <v>7.8783879432489456</v>
      </c>
      <c r="F64" s="4">
        <v>8.7052296957632365</v>
      </c>
      <c r="G64" s="4">
        <v>6.8566985172028341</v>
      </c>
      <c r="H64" s="4">
        <v>7.9455545096367342</v>
      </c>
    </row>
    <row r="65" spans="1:8">
      <c r="A65" s="4">
        <v>1.7476089146968274</v>
      </c>
      <c r="B65" s="4">
        <v>2.727994312359189</v>
      </c>
      <c r="C65" s="4">
        <v>3.6892742271151797</v>
      </c>
      <c r="D65" s="4">
        <v>3.6542570729609651</v>
      </c>
      <c r="E65" s="4">
        <v>4.3793570030171995</v>
      </c>
      <c r="F65" s="4">
        <v>3.5275843212238804</v>
      </c>
      <c r="G65" s="4">
        <v>2.2163407789371008</v>
      </c>
      <c r="H65" s="4">
        <v>2.7216968547203857</v>
      </c>
    </row>
    <row r="66" spans="1:8">
      <c r="A66" s="4">
        <v>0.71623316176099483</v>
      </c>
      <c r="B66" s="4">
        <v>0.96395558740607379</v>
      </c>
      <c r="C66" s="4">
        <v>1.2297580757050599</v>
      </c>
      <c r="D66" s="4">
        <v>1.2912569162406238</v>
      </c>
      <c r="E66" s="4">
        <v>1.7874926542927343</v>
      </c>
      <c r="F66" s="4">
        <v>1.3311638948014644</v>
      </c>
      <c r="G66" s="4">
        <v>0.90462888936208186</v>
      </c>
      <c r="H66" s="4">
        <v>0.96173033735702673</v>
      </c>
    </row>
    <row r="67" spans="1:8">
      <c r="A67" s="4">
        <v>16.974677669100078</v>
      </c>
      <c r="B67" s="4">
        <v>18.105304570833276</v>
      </c>
      <c r="C67" s="4">
        <v>14.974814470230392</v>
      </c>
      <c r="D67" s="4">
        <v>14.748718422429508</v>
      </c>
      <c r="E67" s="4">
        <v>22.688558461054857</v>
      </c>
      <c r="F67" s="4">
        <v>15.291542455787594</v>
      </c>
      <c r="G67" s="4">
        <v>13.193359560617257</v>
      </c>
      <c r="H67" s="4">
        <v>12.104005279815222</v>
      </c>
    </row>
    <row r="68" spans="1:8">
      <c r="A68" t="s">
        <v>7</v>
      </c>
      <c r="B68" t="s">
        <v>7</v>
      </c>
      <c r="C68" t="s">
        <v>7</v>
      </c>
      <c r="D68" t="s">
        <v>7</v>
      </c>
      <c r="E68" t="s">
        <v>7</v>
      </c>
      <c r="F68" t="s">
        <v>7</v>
      </c>
      <c r="G68" t="s">
        <v>7</v>
      </c>
      <c r="H68" t="s">
        <v>7</v>
      </c>
    </row>
    <row r="69" spans="1:8">
      <c r="A69" t="s">
        <v>20</v>
      </c>
      <c r="B69" t="s">
        <v>20</v>
      </c>
      <c r="C69" t="s">
        <v>20</v>
      </c>
      <c r="D69" t="s">
        <v>20</v>
      </c>
      <c r="E69" t="s">
        <v>20</v>
      </c>
      <c r="F69" t="s">
        <v>20</v>
      </c>
      <c r="G69" t="s">
        <v>20</v>
      </c>
      <c r="H69" t="s">
        <v>20</v>
      </c>
    </row>
    <row r="70" spans="1:8">
      <c r="B70">
        <v>6.3217352748393338</v>
      </c>
      <c r="C70" s="3">
        <v>12.972900994780156</v>
      </c>
      <c r="D70">
        <v>9.1665245664787651</v>
      </c>
      <c r="F70">
        <v>12.270929712842479</v>
      </c>
      <c r="G70">
        <v>8.4373493671626996</v>
      </c>
      <c r="H70">
        <v>4.4140890285615271</v>
      </c>
    </row>
    <row r="71" spans="1:8">
      <c r="A71">
        <v>7.3522668087854415</v>
      </c>
      <c r="B71">
        <v>9.2843298183946192</v>
      </c>
      <c r="C71" s="3">
        <v>13.532346073971391</v>
      </c>
      <c r="D71">
        <v>14.146369273571473</v>
      </c>
      <c r="E71">
        <v>16.841936574175882</v>
      </c>
      <c r="F71">
        <v>9.078111976248092</v>
      </c>
      <c r="G71">
        <v>9.25003399800128</v>
      </c>
      <c r="H71">
        <v>11.972123246938136</v>
      </c>
    </row>
    <row r="72" spans="1:8">
      <c r="A72">
        <v>3.3499494320419561</v>
      </c>
      <c r="B72">
        <v>4.0770885865855231</v>
      </c>
      <c r="C72" s="3">
        <v>10.374905611671409</v>
      </c>
      <c r="D72">
        <v>11.080978951666486</v>
      </c>
      <c r="F72">
        <v>15.424152452385348</v>
      </c>
      <c r="H72">
        <v>7.8673487914975473</v>
      </c>
    </row>
    <row r="73" spans="1:8">
      <c r="B73">
        <v>5.2703008396805622</v>
      </c>
      <c r="C73" s="3">
        <v>8.1206430776857079</v>
      </c>
      <c r="D73">
        <v>10.447926307221429</v>
      </c>
      <c r="E73">
        <v>9.0966633447884622</v>
      </c>
      <c r="F73">
        <v>8.4684917616737359</v>
      </c>
      <c r="G73">
        <v>9.0864867591769265</v>
      </c>
      <c r="H73">
        <v>8.0176992490460002</v>
      </c>
    </row>
    <row r="74" spans="1:8">
      <c r="A74">
        <v>0.73229960638764879</v>
      </c>
      <c r="B74">
        <v>10.531853703346815</v>
      </c>
      <c r="C74" s="3">
        <v>6.4695680427738571</v>
      </c>
      <c r="D74">
        <v>12.492730141344579</v>
      </c>
      <c r="E74">
        <v>6.6800088202700465</v>
      </c>
      <c r="F74">
        <v>10.532963593958701</v>
      </c>
      <c r="G74">
        <v>7.5342712834034193</v>
      </c>
      <c r="H74">
        <v>7.2996366120997065</v>
      </c>
    </row>
    <row r="75" spans="1:8">
      <c r="A75">
        <v>5.386190349018606</v>
      </c>
      <c r="C75" s="3">
        <v>5.5390765722842934</v>
      </c>
      <c r="D75">
        <v>5.1701809913678698</v>
      </c>
      <c r="E75">
        <v>6.5380251138148395</v>
      </c>
      <c r="H75">
        <v>4.792837250670515</v>
      </c>
    </row>
    <row r="76" spans="1:8">
      <c r="A76">
        <v>2.5359991941110365</v>
      </c>
      <c r="B76">
        <v>3.4675434793306117</v>
      </c>
      <c r="C76" s="3">
        <v>4.3617384952054721</v>
      </c>
      <c r="F76">
        <v>5.6904943889689443</v>
      </c>
      <c r="G76">
        <v>3.2254208836556657</v>
      </c>
      <c r="H76">
        <v>3.6948441485702035</v>
      </c>
    </row>
    <row r="77" spans="1:8">
      <c r="A77" s="14">
        <v>0.90279538044478502</v>
      </c>
      <c r="B77">
        <v>3.8196409318087103</v>
      </c>
      <c r="C77" s="3">
        <v>8.6167118385099748</v>
      </c>
      <c r="D77">
        <v>4.651185343971334</v>
      </c>
      <c r="E77">
        <v>8.736337523999973</v>
      </c>
      <c r="G77">
        <v>4.635108108654256</v>
      </c>
      <c r="H77">
        <v>4.7917045642878193</v>
      </c>
    </row>
    <row r="78" spans="1:8">
      <c r="A78" s="4"/>
      <c r="B78">
        <v>0.55392473618017513</v>
      </c>
      <c r="C78" s="3">
        <v>2.955918552499424</v>
      </c>
      <c r="D78">
        <v>3.0617227022177942</v>
      </c>
      <c r="E78">
        <v>1.7533329088073994</v>
      </c>
      <c r="F78">
        <v>2.4426309611173225</v>
      </c>
    </row>
    <row r="79" spans="1:8">
      <c r="A79" s="4"/>
    </row>
    <row r="80" spans="1:8">
      <c r="A80" s="4">
        <v>3.7049852203631914</v>
      </c>
      <c r="B80" s="4">
        <v>5.4158021712707951</v>
      </c>
      <c r="C80" s="4">
        <v>8.1048676954868526</v>
      </c>
      <c r="D80" s="4">
        <v>8.7772022847299667</v>
      </c>
      <c r="E80" s="4">
        <v>8.2743840476427675</v>
      </c>
      <c r="F80" s="4">
        <v>9.1296821210278036</v>
      </c>
      <c r="G80" s="4">
        <v>7.0281117333423753</v>
      </c>
      <c r="H80" s="4">
        <v>6.6062853614589319</v>
      </c>
    </row>
    <row r="81" spans="1:8">
      <c r="A81" s="4">
        <v>2.2774304735432165</v>
      </c>
      <c r="B81" s="4">
        <v>3.2459826544251014</v>
      </c>
      <c r="C81" s="4">
        <v>3.6801962874184779</v>
      </c>
      <c r="D81" s="4">
        <v>4.0281988921170289</v>
      </c>
      <c r="E81" s="4">
        <v>4.9471928044050779</v>
      </c>
      <c r="F81" s="4">
        <v>4.2513035201067551</v>
      </c>
      <c r="G81" s="4">
        <v>2.5140771086790981</v>
      </c>
      <c r="H81" s="4">
        <v>2.7443145000091533</v>
      </c>
    </row>
    <row r="82" spans="1:8">
      <c r="A82" s="4">
        <v>0.93337314489476086</v>
      </c>
      <c r="B82" s="4">
        <v>1.146990337252686</v>
      </c>
      <c r="C82" s="4">
        <v>1.2267320958061594</v>
      </c>
      <c r="D82" s="4">
        <v>1.4233918346703283</v>
      </c>
      <c r="E82" s="4">
        <v>2.0192623691449296</v>
      </c>
      <c r="F82" s="4">
        <v>1.604265479285568</v>
      </c>
      <c r="G82" s="4">
        <v>1.0261539219098359</v>
      </c>
      <c r="H82" s="4">
        <v>0.96972243816577852</v>
      </c>
    </row>
    <row r="83" spans="1:8">
      <c r="A83" s="4">
        <v>25.192358116971498</v>
      </c>
      <c r="B83" s="4">
        <v>21.178586310576954</v>
      </c>
      <c r="C83" s="4">
        <v>15.135744862180264</v>
      </c>
      <c r="D83" s="4">
        <v>16.216919566120257</v>
      </c>
      <c r="E83" s="4">
        <v>24.403778668216198</v>
      </c>
      <c r="F83" s="4">
        <v>17.571975212483768</v>
      </c>
      <c r="G83" s="4">
        <v>14.600705863021696</v>
      </c>
      <c r="H83" s="4">
        <v>14.67878520390807</v>
      </c>
    </row>
    <row r="84" spans="1:8">
      <c r="B84" t="s">
        <v>7</v>
      </c>
      <c r="C84" t="s">
        <v>7</v>
      </c>
      <c r="D84" t="s">
        <v>7</v>
      </c>
      <c r="E84" t="s">
        <v>7</v>
      </c>
      <c r="F84" t="s">
        <v>7</v>
      </c>
      <c r="G84" t="s">
        <v>7</v>
      </c>
      <c r="H84" t="s">
        <v>7</v>
      </c>
    </row>
    <row r="85" spans="1:8">
      <c r="B85" t="s">
        <v>20</v>
      </c>
      <c r="C85" t="s">
        <v>20</v>
      </c>
      <c r="D85" t="s">
        <v>20</v>
      </c>
      <c r="E85" t="s">
        <v>20</v>
      </c>
      <c r="F85" t="s">
        <v>20</v>
      </c>
      <c r="G85" t="s">
        <v>20</v>
      </c>
      <c r="H85" t="s">
        <v>20</v>
      </c>
    </row>
    <row r="86" spans="1:8">
      <c r="B86">
        <v>7.1526203097019234</v>
      </c>
      <c r="C86" s="3">
        <v>13.460697207536798</v>
      </c>
      <c r="D86">
        <v>8.171385895980011</v>
      </c>
      <c r="F86">
        <v>9.6447709274383175</v>
      </c>
      <c r="G86">
        <v>7.57768003513198</v>
      </c>
      <c r="H86">
        <v>5.4305677086219735</v>
      </c>
    </row>
    <row r="87" spans="1:8">
      <c r="B87">
        <v>10.571645337339399</v>
      </c>
      <c r="C87" s="3">
        <v>13.195809325223507</v>
      </c>
      <c r="D87">
        <v>12.294186441858004</v>
      </c>
      <c r="E87">
        <v>15.494882429374869</v>
      </c>
      <c r="F87">
        <v>9.4050642071079142</v>
      </c>
      <c r="G87">
        <v>10.020874517171796</v>
      </c>
      <c r="H87">
        <v>11.795418629525278</v>
      </c>
    </row>
    <row r="88" spans="1:8">
      <c r="B88">
        <v>4.0333512967315501</v>
      </c>
      <c r="C88" s="3">
        <v>9.9016625340484783</v>
      </c>
      <c r="D88">
        <v>11.010639940553952</v>
      </c>
      <c r="F88">
        <v>14.387106078536316</v>
      </c>
      <c r="H88">
        <v>8.3382799652350243</v>
      </c>
    </row>
    <row r="89" spans="1:8">
      <c r="B89">
        <v>6.8298910139384308</v>
      </c>
      <c r="C89" s="3">
        <v>9.0799244086933903</v>
      </c>
      <c r="D89">
        <v>10.180163524102667</v>
      </c>
      <c r="E89">
        <v>8.8525146290647587</v>
      </c>
      <c r="F89">
        <v>7.4037569884074239</v>
      </c>
      <c r="G89">
        <v>10.341703013464352</v>
      </c>
      <c r="H89">
        <v>8.5379662991463743</v>
      </c>
    </row>
    <row r="90" spans="1:8">
      <c r="B90">
        <v>6.6775047917658528</v>
      </c>
      <c r="C90" s="3">
        <v>8.6682346688256455</v>
      </c>
      <c r="D90">
        <v>11.381661528051412</v>
      </c>
      <c r="E90">
        <v>6.7296136554062223</v>
      </c>
      <c r="F90">
        <v>6.9596113337127239</v>
      </c>
      <c r="G90">
        <v>6.6068739615466843</v>
      </c>
      <c r="H90">
        <v>7.4265868140492692</v>
      </c>
    </row>
    <row r="91" spans="1:8">
      <c r="C91" s="3">
        <v>5.3867412452719243</v>
      </c>
      <c r="D91">
        <v>5.3027135962409409</v>
      </c>
      <c r="E91">
        <v>5.956844061695219</v>
      </c>
      <c r="H91">
        <v>5.9745352819402848</v>
      </c>
    </row>
    <row r="92" spans="1:8">
      <c r="B92">
        <v>4.6969412858558597</v>
      </c>
      <c r="C92" s="3">
        <v>1.9895849534546655</v>
      </c>
      <c r="F92">
        <v>5.3546975948769457</v>
      </c>
      <c r="G92">
        <v>3.1600794936446706</v>
      </c>
      <c r="H92">
        <v>4.3770156398305691</v>
      </c>
    </row>
    <row r="93" spans="1:8">
      <c r="B93">
        <v>4.4237578777733058</v>
      </c>
      <c r="C93" s="3">
        <v>6.151973345156299</v>
      </c>
      <c r="D93">
        <v>4.9300801210365819</v>
      </c>
      <c r="E93">
        <v>10.53504672545418</v>
      </c>
      <c r="G93">
        <v>4.1757352878966865</v>
      </c>
      <c r="H93">
        <v>5.2252769538052632</v>
      </c>
    </row>
    <row r="94" spans="1:8">
      <c r="B94">
        <v>0.99749414524924707</v>
      </c>
      <c r="C94" s="3">
        <v>1.1384335928571727</v>
      </c>
      <c r="D94">
        <v>2.7064087559846706</v>
      </c>
      <c r="E94">
        <v>2.1997697755037366</v>
      </c>
      <c r="F94">
        <v>2.3038904615478519</v>
      </c>
    </row>
    <row r="96" spans="1:8">
      <c r="B96" s="4">
        <v>5.6729007572944461</v>
      </c>
      <c r="C96" s="4">
        <v>7.6636734756742078</v>
      </c>
      <c r="D96" s="4">
        <v>8.2471549754760307</v>
      </c>
      <c r="E96" s="4">
        <v>8.2947785460831636</v>
      </c>
      <c r="F96" s="4">
        <v>7.9226996559467846</v>
      </c>
      <c r="G96" s="4">
        <v>6.9804910514760286</v>
      </c>
      <c r="H96" s="4">
        <v>7.138205911519254</v>
      </c>
    </row>
    <row r="97" spans="2:8">
      <c r="B97" s="4">
        <v>2.8181941629165701</v>
      </c>
      <c r="C97" s="4">
        <v>4.3942748246988295</v>
      </c>
      <c r="D97" s="4">
        <v>3.5447203489782004</v>
      </c>
      <c r="E97" s="4">
        <v>4.5218619546751428</v>
      </c>
      <c r="F97" s="4">
        <v>3.7928436227626934</v>
      </c>
      <c r="G97" s="4">
        <v>2.949579673394835</v>
      </c>
      <c r="H97" s="4">
        <v>2.4120509116499931</v>
      </c>
    </row>
    <row r="98" spans="2:8">
      <c r="B98" s="4">
        <v>0.99582832611892935</v>
      </c>
      <c r="C98" s="4">
        <v>1.4647582748996097</v>
      </c>
      <c r="D98" s="4">
        <v>1.2525513600629683</v>
      </c>
      <c r="E98" s="4">
        <v>1.8456579406837317</v>
      </c>
      <c r="F98" s="4">
        <v>1.4312617444387523</v>
      </c>
      <c r="G98" s="4">
        <v>1.2039100707734018</v>
      </c>
      <c r="H98" s="4">
        <v>0.8523148097703156</v>
      </c>
    </row>
    <row r="99" spans="2:8">
      <c r="B99" s="4">
        <v>17.554129161143052</v>
      </c>
      <c r="C99" s="4">
        <v>19.113004743077841</v>
      </c>
      <c r="D99" s="4">
        <v>15.187678221005788</v>
      </c>
      <c r="E99" s="4">
        <v>22.250840458607069</v>
      </c>
      <c r="F99" s="4">
        <v>18.065328822157809</v>
      </c>
      <c r="G99" s="4">
        <v>17.246781951232993</v>
      </c>
      <c r="H99" s="4">
        <v>11.940182453897775</v>
      </c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baseColWidth="10" defaultRowHeight="12.75"/>
  <cols>
    <col min="1" max="1" width="10" customWidth="1"/>
    <col min="2" max="2" width="9.28515625" customWidth="1"/>
    <col min="3" max="3" width="10.5703125" customWidth="1"/>
    <col min="4" max="4" width="9.140625" customWidth="1"/>
    <col min="5" max="5" width="9.5703125" customWidth="1"/>
    <col min="6" max="6" width="9.28515625" customWidth="1"/>
    <col min="7" max="7" width="10.28515625" customWidth="1"/>
    <col min="8" max="8" width="10" customWidth="1"/>
  </cols>
  <sheetData>
    <row r="1" spans="1:8">
      <c r="A1" s="15" t="s">
        <v>57</v>
      </c>
      <c r="B1" s="15"/>
      <c r="C1" s="15"/>
      <c r="D1" s="15"/>
      <c r="E1" s="15"/>
      <c r="F1" s="15"/>
      <c r="G1" s="15"/>
      <c r="H1" s="15"/>
    </row>
    <row r="2" spans="1:8">
      <c r="A2" s="15"/>
      <c r="B2" s="15"/>
      <c r="C2" s="15"/>
      <c r="D2" s="15"/>
      <c r="E2" s="15"/>
      <c r="F2" s="15"/>
      <c r="G2" s="15"/>
      <c r="H2" s="15"/>
    </row>
    <row r="3" spans="1:8">
      <c r="A3" s="15"/>
      <c r="B3" s="15"/>
      <c r="C3" s="15"/>
      <c r="D3" s="15"/>
      <c r="E3" s="15"/>
      <c r="F3" s="15"/>
      <c r="G3" s="15"/>
      <c r="H3" s="15"/>
    </row>
    <row r="4" spans="1:8">
      <c r="A4" s="15"/>
      <c r="B4" s="15"/>
      <c r="C4" s="15"/>
      <c r="D4" s="15"/>
      <c r="E4" s="15"/>
      <c r="F4" s="15"/>
      <c r="G4" s="15"/>
      <c r="H4" s="15"/>
    </row>
    <row r="5" spans="1:8">
      <c r="A5" s="15" t="s">
        <v>48</v>
      </c>
      <c r="B5" s="15"/>
      <c r="C5" s="15"/>
      <c r="D5" s="15"/>
      <c r="E5" s="15"/>
      <c r="F5" s="15"/>
      <c r="G5" s="15"/>
      <c r="H5" s="15"/>
    </row>
    <row r="6" spans="1:8">
      <c r="A6" s="15" t="s">
        <v>49</v>
      </c>
      <c r="B6" s="15" t="s">
        <v>50</v>
      </c>
      <c r="C6" s="15" t="s">
        <v>51</v>
      </c>
      <c r="D6" s="15" t="s">
        <v>52</v>
      </c>
      <c r="E6" s="15" t="s">
        <v>53</v>
      </c>
      <c r="F6" s="15" t="s">
        <v>54</v>
      </c>
      <c r="G6" s="15" t="s">
        <v>55</v>
      </c>
      <c r="H6" s="15" t="s">
        <v>56</v>
      </c>
    </row>
    <row r="7" spans="1:8">
      <c r="A7" s="16">
        <v>5.2805334309218361</v>
      </c>
      <c r="B7" s="16">
        <v>6.4372568280565305</v>
      </c>
      <c r="C7" s="16">
        <v>6.6062935935503528</v>
      </c>
      <c r="D7" s="16">
        <v>8.1452792096619451</v>
      </c>
      <c r="E7" s="16">
        <v>8.1116407552590495</v>
      </c>
      <c r="F7" s="16">
        <v>9.2300827333736049</v>
      </c>
      <c r="G7" s="16">
        <v>7.2522842412183524</v>
      </c>
      <c r="H7" s="16">
        <v>5.6680513212333716</v>
      </c>
    </row>
    <row r="8" spans="1:8">
      <c r="A8" s="16">
        <v>6.5196854742547279</v>
      </c>
      <c r="B8" s="16">
        <v>5.0712179563831441</v>
      </c>
      <c r="C8" s="16">
        <v>12.460921141644835</v>
      </c>
      <c r="D8" s="16">
        <v>7.4280590806543749</v>
      </c>
      <c r="E8" s="16">
        <v>6.6386220064687551</v>
      </c>
      <c r="F8" s="16">
        <v>8.7338328311037099</v>
      </c>
      <c r="G8" s="16">
        <v>5.8689444066928109</v>
      </c>
      <c r="H8" s="16">
        <v>6.1374310171107433</v>
      </c>
    </row>
    <row r="9" spans="1:8">
      <c r="A9" s="16">
        <v>5.4925256745348063</v>
      </c>
      <c r="B9" s="16">
        <v>4.4215960265449326</v>
      </c>
      <c r="C9" s="16">
        <v>6.6594200621737727</v>
      </c>
      <c r="D9" s="16">
        <v>8.6988469090467717</v>
      </c>
      <c r="E9" s="16">
        <v>8.0325280035293378</v>
      </c>
      <c r="F9" s="16">
        <v>7.9716009866334705</v>
      </c>
      <c r="G9" s="16">
        <v>6.8618977536298509</v>
      </c>
      <c r="H9" s="16">
        <v>7.3904501128657412</v>
      </c>
    </row>
    <row r="10" spans="1:8">
      <c r="A10" s="16">
        <v>4.2194212798796924</v>
      </c>
      <c r="B10" s="16">
        <v>5.3241611243533411</v>
      </c>
      <c r="C10" s="16">
        <v>8.2121757044121821</v>
      </c>
      <c r="D10" s="16">
        <v>8.7550448741153701</v>
      </c>
      <c r="E10" s="16">
        <v>7.8783879432489456</v>
      </c>
      <c r="F10" s="16">
        <v>8.7052296957632365</v>
      </c>
      <c r="G10" s="16">
        <v>6.8566985172028341</v>
      </c>
      <c r="H10" s="16">
        <v>7.9455545096367342</v>
      </c>
    </row>
    <row r="11" spans="1:8">
      <c r="A11" s="16">
        <v>3.7049852203631914</v>
      </c>
      <c r="B11" s="16">
        <v>5.4158021712707951</v>
      </c>
      <c r="C11" s="16">
        <v>8.1048676954868526</v>
      </c>
      <c r="D11" s="16">
        <v>8.7772022847299667</v>
      </c>
      <c r="E11" s="16">
        <v>8.2743840476427675</v>
      </c>
      <c r="F11" s="16">
        <v>9.1296821210278036</v>
      </c>
      <c r="G11" s="16">
        <v>7.0281117333423753</v>
      </c>
      <c r="H11" s="16">
        <v>6.6062853614589319</v>
      </c>
    </row>
    <row r="12" spans="1:8">
      <c r="A12" s="16">
        <v>5.6729007572944461</v>
      </c>
      <c r="B12" s="16">
        <v>7.6636734756742078</v>
      </c>
      <c r="C12" s="16">
        <v>8.2471549754760307</v>
      </c>
      <c r="D12" s="16">
        <v>8.2947785460831636</v>
      </c>
      <c r="E12" s="16">
        <v>7.9226996559467846</v>
      </c>
      <c r="F12" s="16">
        <v>6.9804910514760286</v>
      </c>
      <c r="G12" s="16">
        <v>7.138205911519254</v>
      </c>
      <c r="H12" s="16">
        <v>7.138205911519254</v>
      </c>
    </row>
    <row r="13" spans="1:8">
      <c r="A13" s="15"/>
      <c r="B13" s="15"/>
      <c r="C13" s="15"/>
      <c r="D13" s="15"/>
      <c r="E13" s="15"/>
      <c r="F13" s="15"/>
      <c r="G13" s="15"/>
      <c r="H13" s="15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2:CD341"/>
  <sheetViews>
    <sheetView workbookViewId="0"/>
  </sheetViews>
  <sheetFormatPr baseColWidth="10" defaultRowHeight="12.75"/>
  <cols>
    <col min="3" max="3" width="11.42578125" style="21"/>
    <col min="21" max="21" width="11.42578125" style="21"/>
  </cols>
  <sheetData>
    <row r="2" spans="1:44">
      <c r="F2" s="19" t="s">
        <v>58</v>
      </c>
      <c r="L2" t="s">
        <v>59</v>
      </c>
    </row>
    <row r="3" spans="1:44">
      <c r="A3" s="17" t="s">
        <v>60</v>
      </c>
      <c r="B3" s="18" t="s">
        <v>61</v>
      </c>
      <c r="C3" s="21" t="s">
        <v>58</v>
      </c>
      <c r="D3" s="20" t="s">
        <v>62</v>
      </c>
      <c r="F3" t="s">
        <v>63</v>
      </c>
      <c r="L3" t="s">
        <v>64</v>
      </c>
      <c r="S3" s="17" t="s">
        <v>60</v>
      </c>
      <c r="T3" s="18" t="s">
        <v>61</v>
      </c>
      <c r="U3" s="21" t="s">
        <v>58</v>
      </c>
      <c r="V3" s="20" t="s">
        <v>62</v>
      </c>
      <c r="X3" t="s">
        <v>65</v>
      </c>
    </row>
    <row r="4" spans="1:44">
      <c r="A4">
        <v>40</v>
      </c>
      <c r="B4" t="s">
        <v>66</v>
      </c>
      <c r="C4" s="21">
        <v>0</v>
      </c>
      <c r="D4">
        <v>8.0314378479340611</v>
      </c>
      <c r="F4" s="18">
        <v>0</v>
      </c>
      <c r="G4" s="17">
        <v>1</v>
      </c>
      <c r="H4" s="22">
        <v>2</v>
      </c>
      <c r="I4" s="23">
        <v>3</v>
      </c>
      <c r="J4" s="24">
        <v>4</v>
      </c>
      <c r="S4">
        <v>25</v>
      </c>
      <c r="T4" t="s">
        <v>66</v>
      </c>
      <c r="U4" s="21">
        <v>0</v>
      </c>
      <c r="V4">
        <v>8.4539865096432756</v>
      </c>
      <c r="X4" t="s">
        <v>67</v>
      </c>
    </row>
    <row r="5" spans="1:44">
      <c r="A5">
        <v>40</v>
      </c>
      <c r="B5" t="s">
        <v>66</v>
      </c>
      <c r="C5" s="21">
        <v>0</v>
      </c>
      <c r="D5">
        <v>5.5915149325170832</v>
      </c>
      <c r="F5" s="18">
        <v>0</v>
      </c>
      <c r="G5" s="17">
        <v>1</v>
      </c>
      <c r="H5" s="22">
        <v>2</v>
      </c>
      <c r="I5" s="23">
        <v>3</v>
      </c>
      <c r="J5" s="24">
        <v>4</v>
      </c>
      <c r="S5">
        <v>25</v>
      </c>
      <c r="T5" t="s">
        <v>66</v>
      </c>
      <c r="U5" s="21">
        <v>0</v>
      </c>
      <c r="V5">
        <v>11.927459627526236</v>
      </c>
      <c r="Y5" t="s">
        <v>68</v>
      </c>
      <c r="Z5" t="s">
        <v>69</v>
      </c>
      <c r="AA5" t="s">
        <v>68</v>
      </c>
      <c r="AB5" t="s">
        <v>69</v>
      </c>
      <c r="AC5" t="s">
        <v>70</v>
      </c>
      <c r="AD5" t="s">
        <v>70</v>
      </c>
    </row>
    <row r="6" spans="1:44">
      <c r="A6">
        <v>40</v>
      </c>
      <c r="B6" t="s">
        <v>66</v>
      </c>
      <c r="C6" s="21">
        <v>0</v>
      </c>
      <c r="D6">
        <v>7.9190029660316128</v>
      </c>
      <c r="F6" s="18">
        <v>0</v>
      </c>
      <c r="G6" s="17">
        <v>1</v>
      </c>
      <c r="H6" s="22">
        <v>2</v>
      </c>
      <c r="I6" s="23">
        <v>3</v>
      </c>
      <c r="J6" s="24">
        <v>4</v>
      </c>
      <c r="S6">
        <v>25</v>
      </c>
      <c r="T6" t="s">
        <v>66</v>
      </c>
      <c r="U6" s="21">
        <v>0</v>
      </c>
      <c r="V6">
        <v>11.28105491870188</v>
      </c>
      <c r="Y6" t="s">
        <v>71</v>
      </c>
      <c r="Z6" t="s">
        <v>71</v>
      </c>
      <c r="AA6" t="s">
        <v>72</v>
      </c>
      <c r="AB6" t="s">
        <v>72</v>
      </c>
      <c r="AC6" t="s">
        <v>73</v>
      </c>
      <c r="AD6" t="s">
        <v>74</v>
      </c>
    </row>
    <row r="7" spans="1:44">
      <c r="A7">
        <v>40</v>
      </c>
      <c r="B7" t="s">
        <v>66</v>
      </c>
      <c r="C7" s="21">
        <v>0</v>
      </c>
      <c r="D7">
        <v>1.0332526876140908</v>
      </c>
      <c r="F7" s="18">
        <v>0</v>
      </c>
      <c r="G7" s="17">
        <v>1</v>
      </c>
      <c r="H7" s="22">
        <v>2</v>
      </c>
      <c r="I7" s="23">
        <v>3</v>
      </c>
      <c r="J7" s="24">
        <v>4</v>
      </c>
      <c r="S7">
        <v>25</v>
      </c>
      <c r="T7" t="s">
        <v>66</v>
      </c>
      <c r="U7" s="21">
        <v>0</v>
      </c>
      <c r="V7">
        <v>9.5144124886309118</v>
      </c>
      <c r="X7" t="s">
        <v>75</v>
      </c>
      <c r="Y7">
        <v>2</v>
      </c>
      <c r="Z7">
        <v>144.40599060058594</v>
      </c>
      <c r="AA7">
        <v>229</v>
      </c>
      <c r="AB7">
        <v>9.0602645874023437</v>
      </c>
      <c r="AC7">
        <v>15.938385009765625</v>
      </c>
      <c r="AD7" s="1">
        <v>3.3060425153053075E-7</v>
      </c>
      <c r="AH7" t="s">
        <v>66</v>
      </c>
    </row>
    <row r="8" spans="1:44">
      <c r="A8">
        <v>40</v>
      </c>
      <c r="B8" t="s">
        <v>66</v>
      </c>
      <c r="C8" s="21">
        <v>0</v>
      </c>
      <c r="D8">
        <v>5.5221361884806601</v>
      </c>
      <c r="F8" s="18">
        <v>0</v>
      </c>
      <c r="G8" s="17">
        <v>1</v>
      </c>
      <c r="H8" s="22">
        <v>2</v>
      </c>
      <c r="I8" s="23">
        <v>3</v>
      </c>
      <c r="J8" s="24">
        <v>4</v>
      </c>
      <c r="S8">
        <v>25</v>
      </c>
      <c r="T8" t="s">
        <v>66</v>
      </c>
      <c r="U8" s="21">
        <v>0</v>
      </c>
      <c r="V8">
        <v>12.278690770379846</v>
      </c>
      <c r="X8" t="s">
        <v>76</v>
      </c>
      <c r="Y8">
        <v>1</v>
      </c>
      <c r="Z8">
        <v>0.13446816802024841</v>
      </c>
      <c r="AA8">
        <v>229</v>
      </c>
      <c r="AB8">
        <v>9.0602645874023437</v>
      </c>
      <c r="AC8">
        <v>1.4841526746749878E-2</v>
      </c>
      <c r="AD8">
        <v>0.90314382314682007</v>
      </c>
      <c r="AH8">
        <v>0</v>
      </c>
      <c r="AI8">
        <v>1</v>
      </c>
      <c r="AJ8">
        <v>2</v>
      </c>
      <c r="AK8">
        <v>3</v>
      </c>
      <c r="AL8">
        <v>4</v>
      </c>
    </row>
    <row r="9" spans="1:44">
      <c r="A9">
        <v>40</v>
      </c>
      <c r="B9" t="s">
        <v>66</v>
      </c>
      <c r="C9" s="21">
        <v>0</v>
      </c>
      <c r="D9">
        <v>3.5858559629535076</v>
      </c>
      <c r="F9" s="18">
        <v>0</v>
      </c>
      <c r="G9" s="17">
        <v>1</v>
      </c>
      <c r="H9" s="22">
        <v>2</v>
      </c>
      <c r="I9" s="23">
        <v>3</v>
      </c>
      <c r="J9" s="24">
        <v>4</v>
      </c>
      <c r="S9">
        <v>25</v>
      </c>
      <c r="T9" t="s">
        <v>66</v>
      </c>
      <c r="U9" s="21">
        <v>0</v>
      </c>
      <c r="V9">
        <v>4.4255119920423303</v>
      </c>
      <c r="X9" t="s">
        <v>77</v>
      </c>
      <c r="Y9">
        <v>4</v>
      </c>
      <c r="Z9">
        <v>2.3435814380645752</v>
      </c>
      <c r="AA9">
        <v>229</v>
      </c>
      <c r="AB9">
        <v>9.0602645874023437</v>
      </c>
      <c r="AC9">
        <v>0.25866588950157166</v>
      </c>
      <c r="AD9">
        <v>0.90416091680526733</v>
      </c>
      <c r="AG9">
        <v>25</v>
      </c>
      <c r="AH9">
        <v>8.1452789306640625</v>
      </c>
      <c r="AI9">
        <v>7.4280591011047363</v>
      </c>
      <c r="AJ9">
        <v>8.6988468170166016</v>
      </c>
      <c r="AK9">
        <v>8.7550449371337891</v>
      </c>
      <c r="AL9">
        <v>8.7772026062011719</v>
      </c>
    </row>
    <row r="10" spans="1:44">
      <c r="A10">
        <v>40</v>
      </c>
      <c r="B10" t="s">
        <v>66</v>
      </c>
      <c r="C10" s="21">
        <v>1</v>
      </c>
      <c r="D10">
        <v>10.402358640066257</v>
      </c>
      <c r="S10">
        <v>25</v>
      </c>
      <c r="T10" t="s">
        <v>66</v>
      </c>
      <c r="U10" s="21">
        <v>0</v>
      </c>
      <c r="V10">
        <v>3.763822836414195</v>
      </c>
      <c r="X10" t="s">
        <v>78</v>
      </c>
      <c r="Y10">
        <v>2</v>
      </c>
      <c r="Z10">
        <v>3.9222757816314697</v>
      </c>
      <c r="AA10">
        <v>229</v>
      </c>
      <c r="AB10">
        <v>9.0602645874023437</v>
      </c>
      <c r="AC10">
        <v>0.43290963768959045</v>
      </c>
      <c r="AD10">
        <v>0.64914882183074951</v>
      </c>
      <c r="AG10">
        <v>40</v>
      </c>
      <c r="AH10">
        <v>5.2805333137512207</v>
      </c>
      <c r="AI10">
        <v>6.5196852684020996</v>
      </c>
      <c r="AJ10">
        <v>5.492525577545166</v>
      </c>
      <c r="AK10">
        <v>4.21942138671875</v>
      </c>
      <c r="AL10">
        <v>3.3765835762023926</v>
      </c>
    </row>
    <row r="11" spans="1:44">
      <c r="A11">
        <v>40</v>
      </c>
      <c r="B11" t="s">
        <v>66</v>
      </c>
      <c r="C11" s="21">
        <v>1</v>
      </c>
      <c r="D11">
        <v>5.4334836969022051</v>
      </c>
      <c r="F11" t="s">
        <v>79</v>
      </c>
      <c r="S11">
        <v>25</v>
      </c>
      <c r="T11" t="s">
        <v>66</v>
      </c>
      <c r="U11" s="21">
        <v>0</v>
      </c>
      <c r="V11">
        <v>3.5172945339568833</v>
      </c>
      <c r="X11" t="s">
        <v>80</v>
      </c>
      <c r="Y11">
        <v>8</v>
      </c>
      <c r="Z11">
        <v>6.3791670799255371</v>
      </c>
      <c r="AA11">
        <v>229</v>
      </c>
      <c r="AB11">
        <v>9.0602645874023437</v>
      </c>
      <c r="AC11">
        <v>0.70408177375793457</v>
      </c>
      <c r="AD11">
        <v>0.68782055377960205</v>
      </c>
      <c r="AG11">
        <v>50</v>
      </c>
      <c r="AH11">
        <v>7.252284049987793</v>
      </c>
      <c r="AI11">
        <v>5.8689446449279785</v>
      </c>
      <c r="AJ11">
        <v>6.3780264854431152</v>
      </c>
      <c r="AK11">
        <v>6.8566985130310059</v>
      </c>
      <c r="AL11">
        <v>7.0281119346618652</v>
      </c>
      <c r="AR11" t="s">
        <v>21</v>
      </c>
    </row>
    <row r="12" spans="1:44">
      <c r="A12">
        <v>40</v>
      </c>
      <c r="B12" t="s">
        <v>66</v>
      </c>
      <c r="C12" s="21">
        <v>1</v>
      </c>
      <c r="D12">
        <v>3.666112254691773</v>
      </c>
      <c r="F12" s="18">
        <v>0</v>
      </c>
      <c r="G12" s="17">
        <v>1</v>
      </c>
      <c r="H12" s="22">
        <v>2</v>
      </c>
      <c r="I12" s="23">
        <v>3</v>
      </c>
      <c r="J12" s="24">
        <v>4</v>
      </c>
      <c r="K12" s="25">
        <v>5</v>
      </c>
      <c r="S12">
        <v>25</v>
      </c>
      <c r="T12" t="s">
        <v>66</v>
      </c>
      <c r="U12" s="21">
        <v>1</v>
      </c>
      <c r="V12">
        <v>7.4366948909184849</v>
      </c>
      <c r="X12" t="s">
        <v>81</v>
      </c>
      <c r="Y12">
        <v>4</v>
      </c>
      <c r="Z12">
        <v>2.413111686706543</v>
      </c>
      <c r="AA12">
        <v>229</v>
      </c>
      <c r="AB12">
        <v>9.0602645874023437</v>
      </c>
      <c r="AC12">
        <v>0.26634007692337036</v>
      </c>
      <c r="AD12">
        <v>0.89939075708389282</v>
      </c>
      <c r="AH12" t="s">
        <v>82</v>
      </c>
    </row>
    <row r="13" spans="1:44">
      <c r="A13">
        <v>40</v>
      </c>
      <c r="B13" t="s">
        <v>66</v>
      </c>
      <c r="C13" s="21">
        <v>1</v>
      </c>
      <c r="D13">
        <v>10.258630330050819</v>
      </c>
      <c r="F13" s="18">
        <v>0</v>
      </c>
      <c r="G13" s="17">
        <v>1</v>
      </c>
      <c r="H13" s="22">
        <v>2</v>
      </c>
      <c r="I13" s="23">
        <v>3</v>
      </c>
      <c r="J13" s="24">
        <v>4</v>
      </c>
      <c r="K13" s="25">
        <v>5</v>
      </c>
      <c r="S13">
        <v>25</v>
      </c>
      <c r="T13" t="s">
        <v>66</v>
      </c>
      <c r="U13" s="21">
        <v>1</v>
      </c>
      <c r="V13">
        <v>12.181781208807067</v>
      </c>
      <c r="X13" t="s">
        <v>83</v>
      </c>
      <c r="Y13">
        <v>8</v>
      </c>
      <c r="Z13">
        <v>6.0641026496887207</v>
      </c>
      <c r="AA13">
        <v>229</v>
      </c>
      <c r="AB13">
        <v>9.0602645874023437</v>
      </c>
      <c r="AC13">
        <v>0.66930747032165527</v>
      </c>
      <c r="AD13">
        <v>0.71830123662948608</v>
      </c>
      <c r="AH13">
        <v>0</v>
      </c>
      <c r="AI13">
        <v>1</v>
      </c>
      <c r="AJ13">
        <v>2</v>
      </c>
      <c r="AK13">
        <v>3</v>
      </c>
      <c r="AL13">
        <v>4</v>
      </c>
    </row>
    <row r="14" spans="1:44">
      <c r="A14">
        <v>40</v>
      </c>
      <c r="B14" t="s">
        <v>66</v>
      </c>
      <c r="C14" s="21">
        <v>1</v>
      </c>
      <c r="D14">
        <v>6.0434754813753733</v>
      </c>
      <c r="F14" s="18">
        <v>0</v>
      </c>
      <c r="G14" s="17">
        <v>1</v>
      </c>
      <c r="H14" s="22">
        <v>2</v>
      </c>
      <c r="I14" s="23">
        <v>3</v>
      </c>
      <c r="J14" s="24">
        <v>4</v>
      </c>
      <c r="K14" s="25">
        <v>5</v>
      </c>
      <c r="S14">
        <v>25</v>
      </c>
      <c r="T14" t="s">
        <v>66</v>
      </c>
      <c r="U14" s="21">
        <v>1</v>
      </c>
      <c r="V14">
        <v>8.493918654971802</v>
      </c>
      <c r="AG14">
        <v>25</v>
      </c>
      <c r="AH14">
        <v>8.1116409301757812</v>
      </c>
      <c r="AI14">
        <v>6.6386218070983887</v>
      </c>
      <c r="AJ14">
        <v>8.0325279235839844</v>
      </c>
      <c r="AK14">
        <v>7.8783879280090332</v>
      </c>
      <c r="AL14">
        <v>8.2743844985961914</v>
      </c>
    </row>
    <row r="15" spans="1:44">
      <c r="A15">
        <v>40</v>
      </c>
      <c r="B15" t="s">
        <v>66</v>
      </c>
      <c r="C15" s="21">
        <v>1</v>
      </c>
      <c r="D15">
        <v>3.3140524424419406</v>
      </c>
      <c r="F15" s="18">
        <v>0</v>
      </c>
      <c r="G15" s="17">
        <v>1</v>
      </c>
      <c r="H15" s="22">
        <v>2</v>
      </c>
      <c r="I15" s="23">
        <v>3</v>
      </c>
      <c r="J15" s="24">
        <v>4</v>
      </c>
      <c r="K15" s="25">
        <v>5</v>
      </c>
      <c r="S15">
        <v>25</v>
      </c>
      <c r="T15" t="s">
        <v>66</v>
      </c>
      <c r="U15" s="21">
        <v>1</v>
      </c>
      <c r="V15">
        <v>7.1291884736498874</v>
      </c>
      <c r="X15" t="s">
        <v>84</v>
      </c>
      <c r="AA15" t="s">
        <v>85</v>
      </c>
      <c r="AG15">
        <v>40</v>
      </c>
      <c r="AH15">
        <v>6.4372568130493164</v>
      </c>
      <c r="AI15">
        <v>5.0712180137634277</v>
      </c>
      <c r="AJ15">
        <v>4.4215960502624512</v>
      </c>
      <c r="AK15">
        <v>5.3241610527038574</v>
      </c>
      <c r="AL15">
        <v>5.415802001953125</v>
      </c>
    </row>
    <row r="16" spans="1:44">
      <c r="A16">
        <v>40</v>
      </c>
      <c r="B16" t="s">
        <v>66</v>
      </c>
      <c r="C16" s="21">
        <v>2</v>
      </c>
      <c r="D16">
        <v>7.877617674775812</v>
      </c>
      <c r="F16" s="18">
        <v>0</v>
      </c>
      <c r="G16" s="17">
        <v>1</v>
      </c>
      <c r="H16" s="22">
        <v>2</v>
      </c>
      <c r="I16" s="23">
        <v>3</v>
      </c>
      <c r="J16" s="24">
        <v>4</v>
      </c>
      <c r="K16" s="25">
        <v>5</v>
      </c>
      <c r="S16">
        <v>25</v>
      </c>
      <c r="T16" t="s">
        <v>66</v>
      </c>
      <c r="U16" s="21">
        <v>1</v>
      </c>
      <c r="V16">
        <v>9.628749542826462</v>
      </c>
      <c r="X16" t="s">
        <v>86</v>
      </c>
      <c r="AA16" t="s">
        <v>86</v>
      </c>
      <c r="AG16">
        <v>50</v>
      </c>
      <c r="AH16">
        <v>5.6680512428283691</v>
      </c>
      <c r="AI16">
        <v>6.1374311447143555</v>
      </c>
      <c r="AJ16">
        <v>7.3904500007629395</v>
      </c>
      <c r="AK16">
        <v>7.9455547332763672</v>
      </c>
      <c r="AL16">
        <v>6.606285572052002</v>
      </c>
    </row>
    <row r="17" spans="1:82">
      <c r="A17">
        <v>40</v>
      </c>
      <c r="B17" t="s">
        <v>66</v>
      </c>
      <c r="C17" s="21">
        <v>2</v>
      </c>
      <c r="D17">
        <v>5.0136595248631091</v>
      </c>
      <c r="F17" s="18">
        <v>0</v>
      </c>
      <c r="G17" s="17">
        <v>1</v>
      </c>
      <c r="H17" s="22">
        <v>2</v>
      </c>
      <c r="I17" s="23">
        <v>3</v>
      </c>
      <c r="J17" s="24">
        <v>4</v>
      </c>
      <c r="K17" s="25">
        <v>5</v>
      </c>
      <c r="S17">
        <v>25</v>
      </c>
      <c r="T17" t="s">
        <v>66</v>
      </c>
      <c r="U17" s="21">
        <v>1</v>
      </c>
      <c r="V17">
        <v>5.0054765610310819</v>
      </c>
      <c r="Y17" t="s">
        <v>70</v>
      </c>
      <c r="Z17" t="s">
        <v>70</v>
      </c>
      <c r="AB17" t="s">
        <v>70</v>
      </c>
      <c r="AC17" t="s">
        <v>70</v>
      </c>
      <c r="AG17" t="s">
        <v>87</v>
      </c>
    </row>
    <row r="18" spans="1:82">
      <c r="A18">
        <v>40</v>
      </c>
      <c r="B18" t="s">
        <v>66</v>
      </c>
      <c r="C18" s="21">
        <v>2</v>
      </c>
      <c r="D18">
        <v>1.2652821746491489</v>
      </c>
      <c r="F18" s="18">
        <v>0</v>
      </c>
      <c r="G18" s="17">
        <v>1</v>
      </c>
      <c r="H18" s="22">
        <v>2</v>
      </c>
      <c r="I18" s="23">
        <v>3</v>
      </c>
      <c r="J18" s="24">
        <v>4</v>
      </c>
      <c r="K18" s="25">
        <v>5</v>
      </c>
      <c r="S18">
        <v>25</v>
      </c>
      <c r="T18" t="s">
        <v>66</v>
      </c>
      <c r="U18" s="21">
        <v>1</v>
      </c>
      <c r="V18">
        <v>5.1293978006836323</v>
      </c>
      <c r="Y18" t="s">
        <v>87</v>
      </c>
      <c r="Z18" t="s">
        <v>88</v>
      </c>
      <c r="AB18" t="s">
        <v>87</v>
      </c>
      <c r="AC18" t="s">
        <v>88</v>
      </c>
      <c r="AE18" t="s">
        <v>89</v>
      </c>
      <c r="AF18" t="s">
        <v>66</v>
      </c>
      <c r="AG18">
        <v>8.1452789306640625</v>
      </c>
    </row>
    <row r="19" spans="1:82">
      <c r="A19">
        <v>40</v>
      </c>
      <c r="B19" t="s">
        <v>66</v>
      </c>
      <c r="C19" s="21">
        <v>2</v>
      </c>
      <c r="D19">
        <v>10.396761523803447</v>
      </c>
      <c r="H19" s="22">
        <v>2</v>
      </c>
      <c r="I19" s="23">
        <v>3</v>
      </c>
      <c r="J19" s="24">
        <v>4</v>
      </c>
      <c r="K19" s="25">
        <v>5</v>
      </c>
      <c r="S19">
        <v>25</v>
      </c>
      <c r="T19" t="s">
        <v>66</v>
      </c>
      <c r="U19" s="21">
        <v>1</v>
      </c>
      <c r="V19">
        <v>4.4192655123465769</v>
      </c>
      <c r="W19" t="s">
        <v>89</v>
      </c>
      <c r="X19" t="s">
        <v>66</v>
      </c>
      <c r="Y19">
        <v>8.1452789306640625</v>
      </c>
      <c r="Z19">
        <v>8</v>
      </c>
      <c r="AA19" t="s">
        <v>89</v>
      </c>
      <c r="AB19">
        <v>3.7348735332489014</v>
      </c>
      <c r="AC19">
        <v>8</v>
      </c>
      <c r="AE19" t="s">
        <v>89</v>
      </c>
      <c r="AF19" t="s">
        <v>66</v>
      </c>
      <c r="AG19">
        <v>7.4280591011047363</v>
      </c>
    </row>
    <row r="20" spans="1:82">
      <c r="A20">
        <v>40</v>
      </c>
      <c r="B20" t="s">
        <v>66</v>
      </c>
      <c r="C20" s="21">
        <v>2</v>
      </c>
      <c r="D20">
        <v>5.0885050331790795</v>
      </c>
      <c r="F20" t="s">
        <v>90</v>
      </c>
      <c r="S20">
        <v>25</v>
      </c>
      <c r="T20" t="s">
        <v>66</v>
      </c>
      <c r="U20" s="21">
        <v>2</v>
      </c>
      <c r="V20">
        <v>8.6866547517192654</v>
      </c>
      <c r="W20" t="s">
        <v>89</v>
      </c>
      <c r="X20" t="s">
        <v>66</v>
      </c>
      <c r="Y20">
        <v>7.4280591011047363</v>
      </c>
      <c r="Z20">
        <v>8</v>
      </c>
      <c r="AA20" t="s">
        <v>89</v>
      </c>
      <c r="AB20">
        <v>2.6422922611236572</v>
      </c>
      <c r="AC20">
        <v>8</v>
      </c>
      <c r="AE20" t="s">
        <v>89</v>
      </c>
      <c r="AF20" t="s">
        <v>66</v>
      </c>
      <c r="AG20">
        <v>8.6988468170166016</v>
      </c>
    </row>
    <row r="21" spans="1:82">
      <c r="A21">
        <v>40</v>
      </c>
      <c r="B21" t="s">
        <v>66</v>
      </c>
      <c r="C21" s="21">
        <v>2</v>
      </c>
      <c r="D21">
        <v>3.3133281159382424</v>
      </c>
      <c r="F21" s="18">
        <v>0</v>
      </c>
      <c r="G21" s="17">
        <v>1</v>
      </c>
      <c r="H21" s="22">
        <v>2</v>
      </c>
      <c r="I21" s="23">
        <v>3</v>
      </c>
      <c r="J21" s="24">
        <v>4</v>
      </c>
      <c r="K21" s="25">
        <v>5</v>
      </c>
      <c r="S21">
        <v>25</v>
      </c>
      <c r="T21" t="s">
        <v>66</v>
      </c>
      <c r="U21" s="21">
        <v>2</v>
      </c>
      <c r="V21">
        <v>14.131196463710831</v>
      </c>
      <c r="W21" t="s">
        <v>89</v>
      </c>
      <c r="X21" t="s">
        <v>66</v>
      </c>
      <c r="Y21">
        <v>8.6988468170166016</v>
      </c>
      <c r="Z21">
        <v>8</v>
      </c>
      <c r="AA21" t="s">
        <v>89</v>
      </c>
      <c r="AB21">
        <v>4.2526493072509766</v>
      </c>
      <c r="AC21">
        <v>8</v>
      </c>
      <c r="AE21" t="s">
        <v>89</v>
      </c>
      <c r="AF21" t="s">
        <v>66</v>
      </c>
      <c r="AG21">
        <v>8.7550449371337891</v>
      </c>
    </row>
    <row r="22" spans="1:82">
      <c r="A22">
        <v>40</v>
      </c>
      <c r="B22" t="s">
        <v>66</v>
      </c>
      <c r="C22" s="21">
        <v>3</v>
      </c>
      <c r="D22">
        <v>6.3242407612129474</v>
      </c>
      <c r="F22" s="18">
        <v>0</v>
      </c>
      <c r="G22" s="17">
        <v>1</v>
      </c>
      <c r="H22" s="22">
        <v>2</v>
      </c>
      <c r="I22" s="23">
        <v>3</v>
      </c>
      <c r="J22" s="24">
        <v>4</v>
      </c>
      <c r="K22" s="25">
        <v>5</v>
      </c>
      <c r="S22">
        <v>25</v>
      </c>
      <c r="T22" t="s">
        <v>66</v>
      </c>
      <c r="U22" s="21">
        <v>2</v>
      </c>
      <c r="V22">
        <v>12.256353112206718</v>
      </c>
      <c r="W22" t="s">
        <v>89</v>
      </c>
      <c r="X22" t="s">
        <v>66</v>
      </c>
      <c r="Y22">
        <v>8.7550449371337891</v>
      </c>
      <c r="Z22">
        <v>8</v>
      </c>
      <c r="AA22" t="s">
        <v>89</v>
      </c>
      <c r="AB22">
        <v>3.65425705909729</v>
      </c>
      <c r="AC22">
        <v>8</v>
      </c>
      <c r="AE22" t="s">
        <v>89</v>
      </c>
      <c r="AF22" t="s">
        <v>66</v>
      </c>
      <c r="AG22">
        <v>8.7772026062011719</v>
      </c>
    </row>
    <row r="23" spans="1:82">
      <c r="A23">
        <v>40</v>
      </c>
      <c r="B23" t="s">
        <v>66</v>
      </c>
      <c r="C23" s="21">
        <v>3</v>
      </c>
      <c r="D23">
        <v>4.2925346074960817</v>
      </c>
      <c r="F23" s="18">
        <v>0</v>
      </c>
      <c r="G23" s="17">
        <v>1</v>
      </c>
      <c r="H23" s="22">
        <v>2</v>
      </c>
      <c r="I23" s="23">
        <v>3</v>
      </c>
      <c r="J23" s="24">
        <v>4</v>
      </c>
      <c r="K23" s="25">
        <v>5</v>
      </c>
      <c r="S23">
        <v>25</v>
      </c>
      <c r="T23" t="s">
        <v>66</v>
      </c>
      <c r="U23" s="21">
        <v>2</v>
      </c>
      <c r="V23">
        <v>9.0617894799993817</v>
      </c>
      <c r="W23" t="s">
        <v>89</v>
      </c>
      <c r="X23" t="s">
        <v>66</v>
      </c>
      <c r="Y23">
        <v>8.7772026062011719</v>
      </c>
      <c r="Z23">
        <v>8</v>
      </c>
      <c r="AA23" t="s">
        <v>89</v>
      </c>
      <c r="AB23">
        <v>4.0281987190246582</v>
      </c>
      <c r="AC23">
        <v>8</v>
      </c>
      <c r="AE23" t="s">
        <v>91</v>
      </c>
      <c r="AF23" t="s">
        <v>82</v>
      </c>
      <c r="AG23">
        <v>8.1116409301757812</v>
      </c>
    </row>
    <row r="24" spans="1:82">
      <c r="A24">
        <v>40</v>
      </c>
      <c r="B24" t="s">
        <v>66</v>
      </c>
      <c r="C24" s="21">
        <v>3</v>
      </c>
      <c r="D24">
        <v>5.2622972647083044</v>
      </c>
      <c r="F24" s="18">
        <v>0</v>
      </c>
      <c r="G24" s="17">
        <v>1</v>
      </c>
      <c r="H24" s="22">
        <v>2</v>
      </c>
      <c r="I24" s="23">
        <v>3</v>
      </c>
      <c r="J24" s="24">
        <v>4</v>
      </c>
      <c r="K24" s="25">
        <v>5</v>
      </c>
      <c r="S24">
        <v>25</v>
      </c>
      <c r="T24" t="s">
        <v>66</v>
      </c>
      <c r="U24" s="21">
        <v>2</v>
      </c>
      <c r="V24">
        <v>13.055690534593273</v>
      </c>
      <c r="W24" t="s">
        <v>91</v>
      </c>
      <c r="X24" t="s">
        <v>82</v>
      </c>
      <c r="Y24">
        <v>8.1116409301757812</v>
      </c>
      <c r="Z24">
        <v>6</v>
      </c>
      <c r="AA24" t="s">
        <v>91</v>
      </c>
      <c r="AB24">
        <v>4.3153128623962402</v>
      </c>
      <c r="AC24">
        <v>6</v>
      </c>
      <c r="AE24" t="s">
        <v>91</v>
      </c>
      <c r="AF24" t="s">
        <v>82</v>
      </c>
      <c r="AG24">
        <v>6.6386218070983887</v>
      </c>
      <c r="AZ24" t="s">
        <v>92</v>
      </c>
    </row>
    <row r="25" spans="1:82">
      <c r="A25">
        <v>40</v>
      </c>
      <c r="B25" t="s">
        <v>66</v>
      </c>
      <c r="C25" s="21">
        <v>3</v>
      </c>
      <c r="D25">
        <v>1.3727638657276384</v>
      </c>
      <c r="F25" s="18">
        <v>0</v>
      </c>
      <c r="G25" s="17">
        <v>1</v>
      </c>
      <c r="H25" s="22">
        <v>2</v>
      </c>
      <c r="I25" s="23">
        <v>3</v>
      </c>
      <c r="J25" s="24">
        <v>4</v>
      </c>
      <c r="K25" s="25">
        <v>5</v>
      </c>
      <c r="S25">
        <v>25</v>
      </c>
      <c r="T25" t="s">
        <v>66</v>
      </c>
      <c r="U25" s="21">
        <v>2</v>
      </c>
      <c r="V25">
        <v>5.487003002119585</v>
      </c>
      <c r="W25" t="s">
        <v>91</v>
      </c>
      <c r="X25" t="s">
        <v>82</v>
      </c>
      <c r="Y25">
        <v>6.6386218070983887</v>
      </c>
      <c r="Z25">
        <v>6</v>
      </c>
      <c r="AA25" t="s">
        <v>91</v>
      </c>
      <c r="AB25">
        <v>3.6600406169891357</v>
      </c>
      <c r="AC25">
        <v>6</v>
      </c>
      <c r="AE25" t="s">
        <v>91</v>
      </c>
      <c r="AF25" t="s">
        <v>82</v>
      </c>
      <c r="AG25">
        <v>8.0325279235839844</v>
      </c>
      <c r="AZ25" t="s">
        <v>93</v>
      </c>
    </row>
    <row r="26" spans="1:82">
      <c r="A26">
        <v>40</v>
      </c>
      <c r="B26" t="s">
        <v>66</v>
      </c>
      <c r="C26" s="21">
        <v>3</v>
      </c>
      <c r="D26">
        <v>4.9194844194633065</v>
      </c>
      <c r="F26" s="18">
        <v>0</v>
      </c>
      <c r="G26" s="17">
        <v>1</v>
      </c>
      <c r="H26" s="22">
        <v>2</v>
      </c>
      <c r="I26" s="23">
        <v>3</v>
      </c>
      <c r="J26" s="24">
        <v>4</v>
      </c>
      <c r="K26" s="25">
        <v>5</v>
      </c>
      <c r="S26">
        <v>25</v>
      </c>
      <c r="T26" t="s">
        <v>66</v>
      </c>
      <c r="U26" s="21">
        <v>2</v>
      </c>
      <c r="V26">
        <v>3.5679661053967044</v>
      </c>
      <c r="W26" t="s">
        <v>91</v>
      </c>
      <c r="X26" t="s">
        <v>82</v>
      </c>
      <c r="Y26">
        <v>8.0325279235839844</v>
      </c>
      <c r="Z26">
        <v>6</v>
      </c>
      <c r="AA26" t="s">
        <v>91</v>
      </c>
      <c r="AB26">
        <v>4.4685873985290527</v>
      </c>
      <c r="AC26">
        <v>6</v>
      </c>
      <c r="AE26" t="s">
        <v>91</v>
      </c>
      <c r="AF26" t="s">
        <v>82</v>
      </c>
      <c r="AG26">
        <v>7.8783879280090332</v>
      </c>
      <c r="AZ26" t="s">
        <v>94</v>
      </c>
    </row>
    <row r="27" spans="1:82">
      <c r="A27">
        <v>40</v>
      </c>
      <c r="B27" t="s">
        <v>66</v>
      </c>
      <c r="C27" s="21">
        <v>3</v>
      </c>
      <c r="D27">
        <v>3.1452067606698773</v>
      </c>
      <c r="F27" s="18">
        <v>0</v>
      </c>
      <c r="G27" s="17">
        <v>1</v>
      </c>
      <c r="H27" s="22">
        <v>2</v>
      </c>
      <c r="I27" s="23">
        <v>3</v>
      </c>
      <c r="J27" s="24">
        <v>4</v>
      </c>
      <c r="K27" s="25">
        <v>5</v>
      </c>
      <c r="S27">
        <v>25</v>
      </c>
      <c r="T27" t="s">
        <v>66</v>
      </c>
      <c r="U27" s="21">
        <v>2</v>
      </c>
      <c r="V27">
        <v>3.3441218226284053</v>
      </c>
      <c r="W27" t="s">
        <v>91</v>
      </c>
      <c r="X27" t="s">
        <v>82</v>
      </c>
      <c r="Y27">
        <v>7.8783879280090332</v>
      </c>
      <c r="Z27">
        <v>6</v>
      </c>
      <c r="AA27" t="s">
        <v>91</v>
      </c>
      <c r="AB27">
        <v>4.379356861114502</v>
      </c>
      <c r="AC27">
        <v>6</v>
      </c>
      <c r="AE27" t="s">
        <v>91</v>
      </c>
      <c r="AF27" t="s">
        <v>82</v>
      </c>
      <c r="AG27">
        <v>8.2743844985961914</v>
      </c>
      <c r="BA27" t="s">
        <v>95</v>
      </c>
      <c r="BB27" t="s">
        <v>96</v>
      </c>
      <c r="BC27" t="s">
        <v>97</v>
      </c>
      <c r="BD27" t="s">
        <v>98</v>
      </c>
      <c r="BE27" t="s">
        <v>99</v>
      </c>
      <c r="BF27" t="s">
        <v>100</v>
      </c>
      <c r="BG27" t="s">
        <v>101</v>
      </c>
      <c r="BH27" t="s">
        <v>102</v>
      </c>
      <c r="BI27" t="s">
        <v>103</v>
      </c>
      <c r="BJ27" t="s">
        <v>104</v>
      </c>
      <c r="BK27" t="s">
        <v>105</v>
      </c>
      <c r="BL27" t="s">
        <v>106</v>
      </c>
      <c r="BM27" t="s">
        <v>107</v>
      </c>
      <c r="BN27" t="s">
        <v>108</v>
      </c>
      <c r="BO27" t="s">
        <v>109</v>
      </c>
      <c r="BP27" t="s">
        <v>110</v>
      </c>
      <c r="BQ27" t="s">
        <v>111</v>
      </c>
      <c r="BR27" t="s">
        <v>112</v>
      </c>
      <c r="BS27" t="s">
        <v>113</v>
      </c>
      <c r="BT27" t="s">
        <v>114</v>
      </c>
      <c r="BU27" t="s">
        <v>115</v>
      </c>
      <c r="BV27" t="s">
        <v>116</v>
      </c>
      <c r="BW27" t="s">
        <v>117</v>
      </c>
      <c r="BX27" t="s">
        <v>118</v>
      </c>
      <c r="BY27" t="s">
        <v>119</v>
      </c>
      <c r="BZ27" t="s">
        <v>120</v>
      </c>
      <c r="CA27" t="s">
        <v>121</v>
      </c>
      <c r="CB27" t="s">
        <v>122</v>
      </c>
      <c r="CC27" t="s">
        <v>123</v>
      </c>
      <c r="CD27" t="s">
        <v>124</v>
      </c>
    </row>
    <row r="28" spans="1:82">
      <c r="A28">
        <v>40</v>
      </c>
      <c r="B28" t="s">
        <v>66</v>
      </c>
      <c r="C28" s="21">
        <v>4</v>
      </c>
      <c r="D28">
        <v>7.3522668087854415</v>
      </c>
      <c r="F28" s="18">
        <v>0</v>
      </c>
      <c r="G28" s="17">
        <v>1</v>
      </c>
      <c r="H28" s="22">
        <v>2</v>
      </c>
      <c r="I28" s="23">
        <v>3</v>
      </c>
      <c r="J28" s="24">
        <v>4</v>
      </c>
      <c r="K28" s="25">
        <v>5</v>
      </c>
      <c r="S28">
        <v>25</v>
      </c>
      <c r="T28" t="s">
        <v>66</v>
      </c>
      <c r="U28" s="21">
        <v>3</v>
      </c>
      <c r="V28">
        <v>8.8597778621061494</v>
      </c>
      <c r="W28" t="s">
        <v>91</v>
      </c>
      <c r="X28" t="s">
        <v>82</v>
      </c>
      <c r="Y28">
        <v>8.2743844985961914</v>
      </c>
      <c r="Z28">
        <v>6</v>
      </c>
      <c r="AA28" t="s">
        <v>91</v>
      </c>
      <c r="AB28">
        <v>4.9471926689147949</v>
      </c>
      <c r="AC28">
        <v>6</v>
      </c>
      <c r="AE28" t="s">
        <v>125</v>
      </c>
      <c r="AF28" t="s">
        <v>66</v>
      </c>
      <c r="AG28">
        <v>5.2805333137512207</v>
      </c>
      <c r="BA28" t="s">
        <v>126</v>
      </c>
      <c r="BB28" t="s">
        <v>127</v>
      </c>
      <c r="BC28" t="s">
        <v>128</v>
      </c>
      <c r="BD28" t="s">
        <v>129</v>
      </c>
      <c r="BE28" t="s">
        <v>130</v>
      </c>
      <c r="BF28" t="s">
        <v>131</v>
      </c>
      <c r="BG28" t="s">
        <v>132</v>
      </c>
      <c r="BH28" t="s">
        <v>133</v>
      </c>
      <c r="BI28" t="s">
        <v>134</v>
      </c>
      <c r="BJ28" t="s">
        <v>135</v>
      </c>
      <c r="BK28" t="s">
        <v>136</v>
      </c>
      <c r="BL28" t="s">
        <v>137</v>
      </c>
      <c r="BM28" t="s">
        <v>138</v>
      </c>
      <c r="BN28" t="s">
        <v>139</v>
      </c>
      <c r="BO28" t="s">
        <v>140</v>
      </c>
      <c r="BP28" t="s">
        <v>141</v>
      </c>
      <c r="BQ28" t="s">
        <v>142</v>
      </c>
      <c r="BR28" t="s">
        <v>143</v>
      </c>
      <c r="BS28" t="s">
        <v>144</v>
      </c>
      <c r="BT28" t="s">
        <v>145</v>
      </c>
      <c r="BU28" t="s">
        <v>146</v>
      </c>
      <c r="BV28" t="s">
        <v>147</v>
      </c>
      <c r="BW28" t="s">
        <v>148</v>
      </c>
      <c r="BX28" t="s">
        <v>149</v>
      </c>
      <c r="BY28" t="s">
        <v>150</v>
      </c>
      <c r="BZ28" t="s">
        <v>151</v>
      </c>
      <c r="CA28" t="s">
        <v>152</v>
      </c>
      <c r="CB28" t="s">
        <v>153</v>
      </c>
      <c r="CC28" t="s">
        <v>154</v>
      </c>
      <c r="CD28" t="s">
        <v>155</v>
      </c>
    </row>
    <row r="29" spans="1:82">
      <c r="A29">
        <v>40</v>
      </c>
      <c r="B29" t="s">
        <v>66</v>
      </c>
      <c r="C29" s="21">
        <v>4</v>
      </c>
      <c r="D29">
        <v>3.3499494320419561</v>
      </c>
      <c r="F29" s="18">
        <v>0</v>
      </c>
      <c r="G29" s="17">
        <v>1</v>
      </c>
      <c r="H29" s="22">
        <v>2</v>
      </c>
      <c r="I29" s="23">
        <v>3</v>
      </c>
      <c r="J29" s="24">
        <v>4</v>
      </c>
      <c r="K29" s="25">
        <v>5</v>
      </c>
      <c r="S29">
        <v>25</v>
      </c>
      <c r="T29" t="s">
        <v>66</v>
      </c>
      <c r="U29" s="21">
        <v>3</v>
      </c>
      <c r="V29">
        <v>13.914528738900831</v>
      </c>
      <c r="W29" t="s">
        <v>125</v>
      </c>
      <c r="X29" t="s">
        <v>66</v>
      </c>
      <c r="Y29">
        <v>5.2805333137512207</v>
      </c>
      <c r="Z29">
        <v>6</v>
      </c>
      <c r="AA29" t="s">
        <v>125</v>
      </c>
      <c r="AB29">
        <v>2.6681604385375977</v>
      </c>
      <c r="AC29">
        <v>6</v>
      </c>
      <c r="AE29" t="s">
        <v>125</v>
      </c>
      <c r="AF29" t="s">
        <v>66</v>
      </c>
      <c r="AG29">
        <v>6.5196852684020996</v>
      </c>
      <c r="AZ29" t="s">
        <v>156</v>
      </c>
      <c r="BB29">
        <v>0.69201618432998657</v>
      </c>
      <c r="BC29">
        <v>0.73686033487319946</v>
      </c>
      <c r="BD29">
        <v>0.72298961877822876</v>
      </c>
      <c r="BE29">
        <v>0.72138011455535889</v>
      </c>
      <c r="BF29">
        <v>0.9825211763381958</v>
      </c>
      <c r="BG29">
        <v>0.43030679225921631</v>
      </c>
      <c r="BH29">
        <v>0.94548881053924561</v>
      </c>
      <c r="BI29">
        <v>0.8804241418838501</v>
      </c>
      <c r="BJ29">
        <v>0.93294316530227661</v>
      </c>
      <c r="BK29">
        <v>0.14592716097831726</v>
      </c>
      <c r="BL29">
        <v>0.40056195855140686</v>
      </c>
      <c r="BM29">
        <v>0.17567093670368195</v>
      </c>
      <c r="BN29">
        <v>4.28595170378685E-2</v>
      </c>
      <c r="BO29">
        <v>1.1716066859662533E-2</v>
      </c>
      <c r="BP29">
        <v>0.37934646010398865</v>
      </c>
      <c r="BQ29">
        <v>0.11824953556060791</v>
      </c>
      <c r="BR29">
        <v>5.5437326431274414E-2</v>
      </c>
      <c r="BS29">
        <v>0.15128174424171448</v>
      </c>
      <c r="BT29">
        <v>0.16437101364135742</v>
      </c>
      <c r="BU29">
        <v>0.63209939002990723</v>
      </c>
      <c r="BV29">
        <v>0.24447432160377502</v>
      </c>
      <c r="BW29">
        <v>0.36513301730155945</v>
      </c>
      <c r="BX29">
        <v>0.49735257029533386</v>
      </c>
      <c r="BY29">
        <v>0.55306512117385864</v>
      </c>
      <c r="BZ29">
        <v>0.20568341016769409</v>
      </c>
      <c r="CA29">
        <v>0.30433958768844604</v>
      </c>
      <c r="CB29">
        <v>0.68185150623321533</v>
      </c>
      <c r="CC29">
        <v>0.90767538547515869</v>
      </c>
      <c r="CD29">
        <v>0.42363435029983521</v>
      </c>
    </row>
    <row r="30" spans="1:82">
      <c r="A30">
        <v>40</v>
      </c>
      <c r="B30" t="s">
        <v>66</v>
      </c>
      <c r="C30" s="21">
        <v>4</v>
      </c>
      <c r="D30">
        <v>0.73229960638764879</v>
      </c>
      <c r="S30">
        <v>25</v>
      </c>
      <c r="T30" t="s">
        <v>66</v>
      </c>
      <c r="U30" s="21">
        <v>3</v>
      </c>
      <c r="V30">
        <v>11.775134401325714</v>
      </c>
      <c r="W30" t="s">
        <v>125</v>
      </c>
      <c r="X30" t="s">
        <v>66</v>
      </c>
      <c r="Y30">
        <v>6.5196852684020996</v>
      </c>
      <c r="Z30">
        <v>6</v>
      </c>
      <c r="AA30" t="s">
        <v>125</v>
      </c>
      <c r="AB30">
        <v>3.1266734600067139</v>
      </c>
      <c r="AC30">
        <v>6</v>
      </c>
      <c r="AE30" t="s">
        <v>125</v>
      </c>
      <c r="AF30" t="s">
        <v>66</v>
      </c>
      <c r="AG30">
        <v>5.492525577545166</v>
      </c>
      <c r="AZ30" t="s">
        <v>156</v>
      </c>
      <c r="BA30">
        <v>0.69201618432998657</v>
      </c>
      <c r="BC30">
        <v>0.49443051218986511</v>
      </c>
      <c r="BD30">
        <v>0.48029592633247375</v>
      </c>
      <c r="BE30">
        <v>0.477120041847229</v>
      </c>
      <c r="BF30">
        <v>0.69960147142410278</v>
      </c>
      <c r="BG30">
        <v>0.66271102428436279</v>
      </c>
      <c r="BH30">
        <v>0.72530341148376465</v>
      </c>
      <c r="BI30">
        <v>0.76912772655487061</v>
      </c>
      <c r="BJ30">
        <v>0.64561355113983154</v>
      </c>
      <c r="BK30">
        <v>0.27305898070335388</v>
      </c>
      <c r="BL30">
        <v>0.6262088418006897</v>
      </c>
      <c r="BM30">
        <v>0.31786364316940308</v>
      </c>
      <c r="BN30">
        <v>9.8917171359062195E-2</v>
      </c>
      <c r="BO30">
        <v>3.3785056322813034E-2</v>
      </c>
      <c r="BP30">
        <v>0.59916985034942627</v>
      </c>
      <c r="BQ30">
        <v>0.22944085299968719</v>
      </c>
      <c r="BR30">
        <v>0.12235882133245468</v>
      </c>
      <c r="BS30">
        <v>0.28118887543678284</v>
      </c>
      <c r="BT30">
        <v>0.30103728175163269</v>
      </c>
      <c r="BU30">
        <v>0.91510748863220215</v>
      </c>
      <c r="BV30">
        <v>0.41750440001487732</v>
      </c>
      <c r="BW30">
        <v>0.58095812797546387</v>
      </c>
      <c r="BX30">
        <v>0.74718403816223145</v>
      </c>
      <c r="BY30">
        <v>0.81627959012985229</v>
      </c>
      <c r="BZ30">
        <v>0.3620457649230957</v>
      </c>
      <c r="CA30">
        <v>0.5001680850982666</v>
      </c>
      <c r="CB30">
        <v>0.98045837879180908</v>
      </c>
      <c r="CC30">
        <v>0.75345253944396973</v>
      </c>
      <c r="CD30">
        <v>0.65526491403579712</v>
      </c>
    </row>
    <row r="31" spans="1:82">
      <c r="A31">
        <v>40</v>
      </c>
      <c r="B31" t="s">
        <v>66</v>
      </c>
      <c r="C31" s="21">
        <v>4</v>
      </c>
      <c r="D31">
        <v>5.386190349018606</v>
      </c>
      <c r="F31" t="s">
        <v>157</v>
      </c>
      <c r="S31">
        <v>25</v>
      </c>
      <c r="T31" t="s">
        <v>66</v>
      </c>
      <c r="U31" s="21">
        <v>3</v>
      </c>
      <c r="V31">
        <v>9.9023833971966564</v>
      </c>
      <c r="W31" t="s">
        <v>125</v>
      </c>
      <c r="X31" t="s">
        <v>66</v>
      </c>
      <c r="Y31">
        <v>5.492525577545166</v>
      </c>
      <c r="Z31">
        <v>6</v>
      </c>
      <c r="AA31" t="s">
        <v>125</v>
      </c>
      <c r="AB31">
        <v>3.2481141090393066</v>
      </c>
      <c r="AC31">
        <v>6</v>
      </c>
      <c r="AE31" t="s">
        <v>125</v>
      </c>
      <c r="AF31" t="s">
        <v>66</v>
      </c>
      <c r="AG31">
        <v>4.21942138671875</v>
      </c>
      <c r="AZ31" t="s">
        <v>156</v>
      </c>
      <c r="BA31">
        <v>0.73686033487319946</v>
      </c>
      <c r="BB31">
        <v>0.49443051218986511</v>
      </c>
      <c r="BD31">
        <v>0.97078311443328857</v>
      </c>
      <c r="BE31">
        <v>0.96210390329360962</v>
      </c>
      <c r="BF31">
        <v>0.73286110162734985</v>
      </c>
      <c r="BG31">
        <v>0.28416344523429871</v>
      </c>
      <c r="BH31">
        <v>0.70685434341430664</v>
      </c>
      <c r="BI31">
        <v>0.65578305721282959</v>
      </c>
      <c r="BJ31">
        <v>0.78205549716949463</v>
      </c>
      <c r="BK31">
        <v>8.0943658947944641E-2</v>
      </c>
      <c r="BL31">
        <v>0.26163610816001892</v>
      </c>
      <c r="BM31">
        <v>0.10028780251741409</v>
      </c>
      <c r="BN31">
        <v>1.937713660299778E-2</v>
      </c>
      <c r="BO31">
        <v>4.2648785747587681E-3</v>
      </c>
      <c r="BP31">
        <v>0.24564884603023529</v>
      </c>
      <c r="BQ31">
        <v>6.337352842092514E-2</v>
      </c>
      <c r="BR31">
        <v>2.6168106123805046E-2</v>
      </c>
      <c r="BS31">
        <v>8.4358051419258118E-2</v>
      </c>
      <c r="BT31">
        <v>9.2867374420166016E-2</v>
      </c>
      <c r="BU31">
        <v>0.44547152519226074</v>
      </c>
      <c r="BV31">
        <v>0.14727611839771271</v>
      </c>
      <c r="BW31">
        <v>0.235072061419487</v>
      </c>
      <c r="BX31">
        <v>0.33654606342315674</v>
      </c>
      <c r="BY31">
        <v>0.38097959756851196</v>
      </c>
      <c r="BZ31">
        <v>0.12046551704406738</v>
      </c>
      <c r="CA31">
        <v>0.19008748233318329</v>
      </c>
      <c r="CB31">
        <v>0.48654055595397949</v>
      </c>
      <c r="CC31">
        <v>0.67732125520706177</v>
      </c>
      <c r="CD31">
        <v>0.27919274568557739</v>
      </c>
    </row>
    <row r="32" spans="1:82">
      <c r="A32">
        <v>40</v>
      </c>
      <c r="B32" t="s">
        <v>66</v>
      </c>
      <c r="C32" s="21">
        <v>4</v>
      </c>
      <c r="D32">
        <v>2.5359991941110365</v>
      </c>
      <c r="F32" s="18">
        <v>0</v>
      </c>
      <c r="G32" s="17">
        <v>1</v>
      </c>
      <c r="H32" s="22">
        <v>2</v>
      </c>
      <c r="I32" s="23">
        <v>3</v>
      </c>
      <c r="J32" s="24">
        <v>4</v>
      </c>
      <c r="K32" s="25">
        <v>5</v>
      </c>
      <c r="S32">
        <v>25</v>
      </c>
      <c r="T32" t="s">
        <v>66</v>
      </c>
      <c r="U32" s="21">
        <v>3</v>
      </c>
      <c r="V32">
        <v>11.440245997980975</v>
      </c>
      <c r="W32" t="s">
        <v>125</v>
      </c>
      <c r="X32" t="s">
        <v>66</v>
      </c>
      <c r="Y32">
        <v>4.21942138671875</v>
      </c>
      <c r="Z32">
        <v>6</v>
      </c>
      <c r="AA32" t="s">
        <v>125</v>
      </c>
      <c r="AB32">
        <v>1.7476089000701904</v>
      </c>
      <c r="AC32">
        <v>6</v>
      </c>
      <c r="AE32" t="s">
        <v>125</v>
      </c>
      <c r="AF32" t="s">
        <v>66</v>
      </c>
      <c r="AG32">
        <v>3.3765835762023926</v>
      </c>
      <c r="AZ32" t="s">
        <v>156</v>
      </c>
      <c r="BA32">
        <v>0.72298961877822876</v>
      </c>
      <c r="BB32">
        <v>0.48029592633247375</v>
      </c>
      <c r="BC32">
        <v>0.97078311443328857</v>
      </c>
      <c r="BE32">
        <v>0.98848640918731689</v>
      </c>
      <c r="BF32">
        <v>0.71652078628540039</v>
      </c>
      <c r="BG32">
        <v>0.27358773350715637</v>
      </c>
      <c r="BH32">
        <v>0.68985134363174438</v>
      </c>
      <c r="BI32">
        <v>0.63837659358978271</v>
      </c>
      <c r="BJ32">
        <v>0.77050936222076416</v>
      </c>
      <c r="BK32">
        <v>7.645019143819809E-2</v>
      </c>
      <c r="BL32">
        <v>0.25134837627410889</v>
      </c>
      <c r="BM32">
        <v>9.5077574253082275E-2</v>
      </c>
      <c r="BN32">
        <v>1.7968295142054558E-2</v>
      </c>
      <c r="BO32">
        <v>3.8811422418802977E-3</v>
      </c>
      <c r="BP32">
        <v>0.23570549488067627</v>
      </c>
      <c r="BQ32">
        <v>5.9660784900188446E-2</v>
      </c>
      <c r="BR32">
        <v>2.4366652593016624E-2</v>
      </c>
      <c r="BS32">
        <v>7.974608987569809E-2</v>
      </c>
      <c r="BT32">
        <v>8.7924987077713013E-2</v>
      </c>
      <c r="BU32">
        <v>0.43151777982711792</v>
      </c>
      <c r="BV32">
        <v>0.14034564793109894</v>
      </c>
      <c r="BW32">
        <v>0.2253383994102478</v>
      </c>
      <c r="BX32">
        <v>0.3247448205947876</v>
      </c>
      <c r="BY32">
        <v>0.36829718947410583</v>
      </c>
      <c r="BZ32">
        <v>0.11449218541383743</v>
      </c>
      <c r="CA32">
        <v>0.18172194063663483</v>
      </c>
      <c r="CB32">
        <v>0.47202500700950623</v>
      </c>
      <c r="CC32">
        <v>0.66011494398117065</v>
      </c>
      <c r="CD32">
        <v>0.26855462789535522</v>
      </c>
    </row>
    <row r="33" spans="1:82">
      <c r="A33">
        <v>40</v>
      </c>
      <c r="B33" t="s">
        <v>66</v>
      </c>
      <c r="C33" s="21">
        <v>4</v>
      </c>
      <c r="D33">
        <v>0.90279538044478502</v>
      </c>
      <c r="F33" s="18">
        <v>0</v>
      </c>
      <c r="G33" s="17">
        <v>1</v>
      </c>
      <c r="H33" s="22">
        <v>2</v>
      </c>
      <c r="I33" s="23">
        <v>3</v>
      </c>
      <c r="J33" s="24">
        <v>4</v>
      </c>
      <c r="K33" s="25">
        <v>5</v>
      </c>
      <c r="S33">
        <v>25</v>
      </c>
      <c r="T33" t="s">
        <v>66</v>
      </c>
      <c r="U33" s="21">
        <v>3</v>
      </c>
      <c r="V33">
        <v>4.5122349806625541</v>
      </c>
      <c r="W33" t="s">
        <v>125</v>
      </c>
      <c r="X33" t="s">
        <v>66</v>
      </c>
      <c r="Y33">
        <v>3.3765835762023926</v>
      </c>
      <c r="Z33">
        <v>6</v>
      </c>
      <c r="AA33" t="s">
        <v>125</v>
      </c>
      <c r="AB33">
        <v>2.5947537422180176</v>
      </c>
      <c r="AC33">
        <v>6</v>
      </c>
      <c r="AE33" t="s">
        <v>158</v>
      </c>
      <c r="AF33" t="s">
        <v>82</v>
      </c>
      <c r="AG33">
        <v>6.4372568130493164</v>
      </c>
      <c r="AZ33" t="s">
        <v>156</v>
      </c>
      <c r="BA33">
        <v>0.72138011455535889</v>
      </c>
      <c r="BB33">
        <v>0.477120041847229</v>
      </c>
      <c r="BC33">
        <v>0.96210390329360962</v>
      </c>
      <c r="BD33">
        <v>0.98848640918731689</v>
      </c>
      <c r="BF33">
        <v>0.7132490873336792</v>
      </c>
      <c r="BG33">
        <v>0.2708967924118042</v>
      </c>
      <c r="BH33">
        <v>0.6859201192855835</v>
      </c>
      <c r="BI33">
        <v>0.63370591402053833</v>
      </c>
      <c r="BJ33">
        <v>0.77014708518981934</v>
      </c>
      <c r="BK33">
        <v>7.5151592493057251E-2</v>
      </c>
      <c r="BL33">
        <v>0.24852396547794342</v>
      </c>
      <c r="BM33">
        <v>9.3633562326431274E-2</v>
      </c>
      <c r="BN33">
        <v>1.7590256407856941E-2</v>
      </c>
      <c r="BO33">
        <v>3.7841310258954763E-3</v>
      </c>
      <c r="BP33">
        <v>0.2329135537147522</v>
      </c>
      <c r="BQ33">
        <v>5.8595955371856689E-2</v>
      </c>
      <c r="BR33">
        <v>2.3882200941443443E-2</v>
      </c>
      <c r="BS33">
        <v>7.8434474766254425E-2</v>
      </c>
      <c r="BT33">
        <v>8.6534596979618073E-2</v>
      </c>
      <c r="BU33">
        <v>0.42795124650001526</v>
      </c>
      <c r="BV33">
        <v>0.13841472566127777</v>
      </c>
      <c r="BW33">
        <v>0.22254075109958649</v>
      </c>
      <c r="BX33">
        <v>0.32172718644142151</v>
      </c>
      <c r="BY33">
        <v>0.36509144306182861</v>
      </c>
      <c r="BZ33">
        <v>0.11283604055643082</v>
      </c>
      <c r="CA33">
        <v>0.17934934794902802</v>
      </c>
      <c r="CB33">
        <v>0.46841433644294739</v>
      </c>
      <c r="CC33">
        <v>0.65579873323440552</v>
      </c>
      <c r="CD33">
        <v>0.26571008563041687</v>
      </c>
    </row>
    <row r="34" spans="1:82">
      <c r="A34">
        <v>40</v>
      </c>
      <c r="B34" t="s">
        <v>82</v>
      </c>
      <c r="C34" s="21">
        <v>0</v>
      </c>
      <c r="D34">
        <v>7.4719961762515368</v>
      </c>
      <c r="F34" s="18">
        <v>0</v>
      </c>
      <c r="G34" s="17">
        <v>1</v>
      </c>
      <c r="H34" s="22">
        <v>2</v>
      </c>
      <c r="I34" s="23">
        <v>3</v>
      </c>
      <c r="J34" s="24">
        <v>4</v>
      </c>
      <c r="K34" s="25">
        <v>5</v>
      </c>
      <c r="S34">
        <v>25</v>
      </c>
      <c r="T34" t="s">
        <v>66</v>
      </c>
      <c r="U34" s="21">
        <v>3</v>
      </c>
      <c r="V34">
        <v>4.5060727121462758</v>
      </c>
      <c r="W34" t="s">
        <v>158</v>
      </c>
      <c r="X34" t="s">
        <v>82</v>
      </c>
      <c r="Y34">
        <v>6.4372568130493164</v>
      </c>
      <c r="Z34">
        <v>7</v>
      </c>
      <c r="AA34" t="s">
        <v>158</v>
      </c>
      <c r="AB34">
        <v>3.1432015895843506</v>
      </c>
      <c r="AC34">
        <v>7</v>
      </c>
      <c r="AE34" t="s">
        <v>158</v>
      </c>
      <c r="AF34" t="s">
        <v>82</v>
      </c>
      <c r="AG34">
        <v>5.0712180137634277</v>
      </c>
      <c r="AZ34" t="s">
        <v>159</v>
      </c>
      <c r="BA34">
        <v>0.9825211763381958</v>
      </c>
      <c r="BB34">
        <v>0.69960147142410278</v>
      </c>
      <c r="BC34">
        <v>0.73286110162734985</v>
      </c>
      <c r="BD34">
        <v>0.71652078628540039</v>
      </c>
      <c r="BE34">
        <v>0.7132490873336792</v>
      </c>
      <c r="BG34">
        <v>0.43707317113876343</v>
      </c>
      <c r="BH34">
        <v>0.95887887477874756</v>
      </c>
      <c r="BI34">
        <v>0.89225858449935913</v>
      </c>
      <c r="BJ34">
        <v>0.92138141393661499</v>
      </c>
      <c r="BK34">
        <v>0.14976565539836884</v>
      </c>
      <c r="BL34">
        <v>0.4076036810874939</v>
      </c>
      <c r="BM34">
        <v>0.17987547814846039</v>
      </c>
      <c r="BN34">
        <v>4.4298704713582993E-2</v>
      </c>
      <c r="BO34">
        <v>1.219264417886734E-2</v>
      </c>
      <c r="BP34">
        <v>0.38632491230964661</v>
      </c>
      <c r="BQ34">
        <v>0.12152991443872452</v>
      </c>
      <c r="BR34">
        <v>5.7197351008653641E-2</v>
      </c>
      <c r="BS34">
        <v>0.15516242384910583</v>
      </c>
      <c r="BT34">
        <v>0.16844284534454346</v>
      </c>
      <c r="BU34">
        <v>0.64051169157028198</v>
      </c>
      <c r="BV34">
        <v>0.24974562227725983</v>
      </c>
      <c r="BW34">
        <v>0.37211298942565918</v>
      </c>
      <c r="BX34">
        <v>0.5047222375869751</v>
      </c>
      <c r="BY34">
        <v>0.5607725977897644</v>
      </c>
      <c r="BZ34">
        <v>0.21036472916603088</v>
      </c>
      <c r="CA34">
        <v>0.31050443649291992</v>
      </c>
      <c r="CB34">
        <v>0.69039434194564819</v>
      </c>
      <c r="CC34">
        <v>0.91977167129516602</v>
      </c>
      <c r="CD34">
        <v>0.43071168661117554</v>
      </c>
    </row>
    <row r="35" spans="1:82">
      <c r="A35">
        <v>40</v>
      </c>
      <c r="B35" t="s">
        <v>82</v>
      </c>
      <c r="C35" s="21">
        <v>0</v>
      </c>
      <c r="D35">
        <v>11.002225038221603</v>
      </c>
      <c r="F35" s="18">
        <v>0</v>
      </c>
      <c r="G35" s="17">
        <v>1</v>
      </c>
      <c r="H35" s="22">
        <v>2</v>
      </c>
      <c r="I35" s="23">
        <v>3</v>
      </c>
      <c r="J35" s="24">
        <v>4</v>
      </c>
      <c r="K35" s="25">
        <v>5</v>
      </c>
      <c r="S35">
        <v>25</v>
      </c>
      <c r="T35" t="s">
        <v>66</v>
      </c>
      <c r="U35" s="21">
        <v>3</v>
      </c>
      <c r="V35">
        <v>5.1299809026038066</v>
      </c>
      <c r="W35" t="s">
        <v>158</v>
      </c>
      <c r="X35" t="s">
        <v>82</v>
      </c>
      <c r="Y35">
        <v>5.0712180137634277</v>
      </c>
      <c r="Z35">
        <v>7</v>
      </c>
      <c r="AA35" t="s">
        <v>158</v>
      </c>
      <c r="AB35">
        <v>2.9633321762084961</v>
      </c>
      <c r="AC35">
        <v>7</v>
      </c>
      <c r="AE35" t="s">
        <v>158</v>
      </c>
      <c r="AF35" t="s">
        <v>82</v>
      </c>
      <c r="AG35">
        <v>4.4215960502624512</v>
      </c>
      <c r="AZ35" t="s">
        <v>159</v>
      </c>
      <c r="BA35">
        <v>0.43030679225921631</v>
      </c>
      <c r="BB35">
        <v>0.66271102428436279</v>
      </c>
      <c r="BC35">
        <v>0.28416344523429871</v>
      </c>
      <c r="BD35">
        <v>0.27358773350715637</v>
      </c>
      <c r="BE35">
        <v>0.2708967924118042</v>
      </c>
      <c r="BF35">
        <v>0.43707317113876343</v>
      </c>
      <c r="BH35">
        <v>0.45815396308898926</v>
      </c>
      <c r="BI35">
        <v>0.49929139018058777</v>
      </c>
      <c r="BJ35">
        <v>0.39460060000419617</v>
      </c>
      <c r="BK35">
        <v>0.48089304566383362</v>
      </c>
      <c r="BL35">
        <v>0.94250345230102539</v>
      </c>
      <c r="BM35">
        <v>0.54274284839630127</v>
      </c>
      <c r="BN35">
        <v>0.21102708578109741</v>
      </c>
      <c r="BO35">
        <v>8.7872862815856934E-2</v>
      </c>
      <c r="BP35">
        <v>0.90692168474197388</v>
      </c>
      <c r="BQ35">
        <v>0.41791653633117676</v>
      </c>
      <c r="BR35">
        <v>0.25074344873428345</v>
      </c>
      <c r="BS35">
        <v>0.49219733476638794</v>
      </c>
      <c r="BT35">
        <v>0.51979106664657593</v>
      </c>
      <c r="BU35">
        <v>0.72128885984420776</v>
      </c>
      <c r="BV35">
        <v>0.67592328786849976</v>
      </c>
      <c r="BW35">
        <v>0.88322263956069946</v>
      </c>
      <c r="BX35">
        <v>0.88697779178619385</v>
      </c>
      <c r="BY35">
        <v>0.81320643424987793</v>
      </c>
      <c r="BZ35">
        <v>0.60262423753738403</v>
      </c>
      <c r="CA35">
        <v>0.78212904930114746</v>
      </c>
      <c r="CB35">
        <v>0.67118251323699951</v>
      </c>
      <c r="CC35">
        <v>0.48209097981452942</v>
      </c>
      <c r="CD35">
        <v>0.98319751024246216</v>
      </c>
    </row>
    <row r="36" spans="1:82">
      <c r="A36">
        <v>40</v>
      </c>
      <c r="B36" t="s">
        <v>82</v>
      </c>
      <c r="C36" s="21">
        <v>0</v>
      </c>
      <c r="D36">
        <v>8.6342261448265454</v>
      </c>
      <c r="F36" s="18">
        <v>0</v>
      </c>
      <c r="G36" s="17">
        <v>1</v>
      </c>
      <c r="H36" s="22">
        <v>2</v>
      </c>
      <c r="I36" s="23">
        <v>3</v>
      </c>
      <c r="J36" s="24">
        <v>4</v>
      </c>
      <c r="K36" s="25">
        <v>5</v>
      </c>
      <c r="S36">
        <v>25</v>
      </c>
      <c r="T36" t="s">
        <v>66</v>
      </c>
      <c r="U36" s="21">
        <v>4</v>
      </c>
      <c r="V36">
        <v>9.1665245664787651</v>
      </c>
      <c r="W36" t="s">
        <v>158</v>
      </c>
      <c r="X36" t="s">
        <v>82</v>
      </c>
      <c r="Y36">
        <v>4.4215960502624512</v>
      </c>
      <c r="Z36">
        <v>8</v>
      </c>
      <c r="AA36" t="s">
        <v>158</v>
      </c>
      <c r="AB36">
        <v>3.315474271774292</v>
      </c>
      <c r="AC36">
        <v>8</v>
      </c>
      <c r="AE36" t="s">
        <v>158</v>
      </c>
      <c r="AF36" t="s">
        <v>82</v>
      </c>
      <c r="AG36">
        <v>5.3241610527038574</v>
      </c>
      <c r="AZ36" t="s">
        <v>159</v>
      </c>
      <c r="BA36">
        <v>0.94548881053924561</v>
      </c>
      <c r="BB36">
        <v>0.72530341148376465</v>
      </c>
      <c r="BC36">
        <v>0.70685434341430664</v>
      </c>
      <c r="BD36">
        <v>0.68985134363174438</v>
      </c>
      <c r="BE36">
        <v>0.6859201192855835</v>
      </c>
      <c r="BF36">
        <v>0.95887887477874756</v>
      </c>
      <c r="BG36">
        <v>0.45815396308898926</v>
      </c>
      <c r="BI36">
        <v>0.92552590370178223</v>
      </c>
      <c r="BJ36">
        <v>0.88830935955047607</v>
      </c>
      <c r="BK36">
        <v>0.16075214743614197</v>
      </c>
      <c r="BL36">
        <v>0.42838698625564575</v>
      </c>
      <c r="BM36">
        <v>0.19222432374954224</v>
      </c>
      <c r="BN36">
        <v>4.8646081238985062E-2</v>
      </c>
      <c r="BO36">
        <v>1.3712398707866669E-2</v>
      </c>
      <c r="BP36">
        <v>0.40661132335662842</v>
      </c>
      <c r="BQ36">
        <v>0.13097287714481354</v>
      </c>
      <c r="BR36">
        <v>6.2494311481714249E-2</v>
      </c>
      <c r="BS36">
        <v>0.166380375623703</v>
      </c>
      <c r="BT36">
        <v>0.18029074370861053</v>
      </c>
      <c r="BU36">
        <v>0.66641604900360107</v>
      </c>
      <c r="BV36">
        <v>0.26516672968864441</v>
      </c>
      <c r="BW36">
        <v>0.39209207892417908</v>
      </c>
      <c r="BX36">
        <v>0.52757811546325684</v>
      </c>
      <c r="BY36">
        <v>0.58483749628067017</v>
      </c>
      <c r="BZ36">
        <v>0.22410646080970764</v>
      </c>
      <c r="CA36">
        <v>0.32832247018814087</v>
      </c>
      <c r="CB36">
        <v>0.71708172559738159</v>
      </c>
      <c r="CC36">
        <v>0.95479714870452881</v>
      </c>
      <c r="CD36">
        <v>0.45197966694831848</v>
      </c>
    </row>
    <row r="37" spans="1:82">
      <c r="A37">
        <v>40</v>
      </c>
      <c r="B37" t="s">
        <v>82</v>
      </c>
      <c r="C37" s="21">
        <v>0</v>
      </c>
      <c r="D37">
        <v>6.5489092223019725</v>
      </c>
      <c r="F37" s="18">
        <v>0</v>
      </c>
      <c r="G37" s="17">
        <v>1</v>
      </c>
      <c r="H37" s="22">
        <v>2</v>
      </c>
      <c r="I37" s="23">
        <v>3</v>
      </c>
      <c r="J37" s="24">
        <v>4</v>
      </c>
      <c r="K37" s="25">
        <v>5</v>
      </c>
      <c r="S37">
        <v>25</v>
      </c>
      <c r="T37" t="s">
        <v>66</v>
      </c>
      <c r="U37" s="21">
        <v>4</v>
      </c>
      <c r="V37">
        <v>14.146369273571473</v>
      </c>
      <c r="W37" t="s">
        <v>158</v>
      </c>
      <c r="X37" t="s">
        <v>82</v>
      </c>
      <c r="Y37">
        <v>5.3241610527038574</v>
      </c>
      <c r="Z37">
        <v>8</v>
      </c>
      <c r="AA37" t="s">
        <v>158</v>
      </c>
      <c r="AB37">
        <v>2.7279942035675049</v>
      </c>
      <c r="AC37">
        <v>8</v>
      </c>
      <c r="AE37" t="s">
        <v>158</v>
      </c>
      <c r="AF37" t="s">
        <v>82</v>
      </c>
      <c r="AG37">
        <v>5.415802001953125</v>
      </c>
      <c r="AZ37" t="s">
        <v>159</v>
      </c>
      <c r="BA37">
        <v>0.8804241418838501</v>
      </c>
      <c r="BB37">
        <v>0.76912772655487061</v>
      </c>
      <c r="BC37">
        <v>0.65578305721282959</v>
      </c>
      <c r="BD37">
        <v>0.63837659358978271</v>
      </c>
      <c r="BE37">
        <v>0.63370591402053833</v>
      </c>
      <c r="BF37">
        <v>0.89225858449935913</v>
      </c>
      <c r="BG37">
        <v>0.49929139018058777</v>
      </c>
      <c r="BH37">
        <v>0.92552590370178223</v>
      </c>
      <c r="BJ37">
        <v>0.82710474729537964</v>
      </c>
      <c r="BK37">
        <v>0.1835935115814209</v>
      </c>
      <c r="BL37">
        <v>0.46973499655723572</v>
      </c>
      <c r="BM37">
        <v>0.21763241291046143</v>
      </c>
      <c r="BN37">
        <v>5.7973530143499374E-2</v>
      </c>
      <c r="BO37">
        <v>1.7079014331102371E-2</v>
      </c>
      <c r="BP37">
        <v>0.44720631837844849</v>
      </c>
      <c r="BQ37">
        <v>0.1507260650396347</v>
      </c>
      <c r="BR37">
        <v>7.3773682117462158E-2</v>
      </c>
      <c r="BS37">
        <v>0.18964076042175293</v>
      </c>
      <c r="BT37">
        <v>0.20476251840591431</v>
      </c>
      <c r="BU37">
        <v>0.71586751937866211</v>
      </c>
      <c r="BV37">
        <v>0.2965356707572937</v>
      </c>
      <c r="BW37">
        <v>0.43226522207260132</v>
      </c>
      <c r="BX37">
        <v>0.5718461275100708</v>
      </c>
      <c r="BY37">
        <v>0.63095980882644653</v>
      </c>
      <c r="BZ37">
        <v>0.25222283601760864</v>
      </c>
      <c r="CA37">
        <v>0.36434328556060791</v>
      </c>
      <c r="CB37">
        <v>0.76713091135025024</v>
      </c>
      <c r="CC37">
        <v>0.96508395671844482</v>
      </c>
      <c r="CD37">
        <v>0.49397891759872437</v>
      </c>
    </row>
    <row r="38" spans="1:82">
      <c r="A38">
        <v>40</v>
      </c>
      <c r="B38" t="s">
        <v>82</v>
      </c>
      <c r="C38" s="21">
        <v>0</v>
      </c>
      <c r="D38">
        <v>3.3432007753556996</v>
      </c>
      <c r="F38" s="18">
        <v>0</v>
      </c>
      <c r="G38" s="17">
        <v>1</v>
      </c>
      <c r="H38" s="22">
        <v>2</v>
      </c>
      <c r="I38" s="23">
        <v>3</v>
      </c>
      <c r="J38" s="24">
        <v>4</v>
      </c>
      <c r="K38" s="25">
        <v>5</v>
      </c>
      <c r="S38">
        <v>25</v>
      </c>
      <c r="T38" t="s">
        <v>66</v>
      </c>
      <c r="U38" s="21">
        <v>4</v>
      </c>
      <c r="V38">
        <v>11.080978951666486</v>
      </c>
      <c r="W38" t="s">
        <v>158</v>
      </c>
      <c r="X38" t="s">
        <v>82</v>
      </c>
      <c r="Y38">
        <v>5.415802001953125</v>
      </c>
      <c r="Z38">
        <v>8</v>
      </c>
      <c r="AA38" t="s">
        <v>158</v>
      </c>
      <c r="AB38">
        <v>3.2459826469421387</v>
      </c>
      <c r="AC38">
        <v>8</v>
      </c>
      <c r="AE38" t="s">
        <v>160</v>
      </c>
      <c r="AF38" t="s">
        <v>66</v>
      </c>
      <c r="AG38">
        <v>7.252284049987793</v>
      </c>
      <c r="AZ38" t="s">
        <v>159</v>
      </c>
      <c r="BA38">
        <v>0.93294316530227661</v>
      </c>
      <c r="BB38">
        <v>0.64561355113983154</v>
      </c>
      <c r="BC38">
        <v>0.78205549716949463</v>
      </c>
      <c r="BD38">
        <v>0.77050936222076416</v>
      </c>
      <c r="BE38">
        <v>0.77014708518981934</v>
      </c>
      <c r="BF38">
        <v>0.92138141393661499</v>
      </c>
      <c r="BG38">
        <v>0.39460060000419617</v>
      </c>
      <c r="BH38">
        <v>0.88830935955047607</v>
      </c>
      <c r="BI38">
        <v>0.82710474729537964</v>
      </c>
      <c r="BK38">
        <v>0.12875424325466156</v>
      </c>
      <c r="BL38">
        <v>0.36621367931365967</v>
      </c>
      <c r="BM38">
        <v>0.15603870153427124</v>
      </c>
      <c r="BN38">
        <v>3.6258861422538757E-2</v>
      </c>
      <c r="BO38">
        <v>9.4781825318932533E-3</v>
      </c>
      <c r="BP38">
        <v>0.34609979391098022</v>
      </c>
      <c r="BQ38">
        <v>0.10358449816703796</v>
      </c>
      <c r="BR38">
        <v>4.732479527592659E-2</v>
      </c>
      <c r="BS38">
        <v>0.13365887105464935</v>
      </c>
      <c r="BT38">
        <v>0.14565084874629974</v>
      </c>
      <c r="BU38">
        <v>0.58759939670562744</v>
      </c>
      <c r="BV38">
        <v>0.21964241564273834</v>
      </c>
      <c r="BW38">
        <v>0.33263599872589111</v>
      </c>
      <c r="BX38">
        <v>0.45842075347900391</v>
      </c>
      <c r="BY38">
        <v>0.5117347240447998</v>
      </c>
      <c r="BZ38">
        <v>0.18369440734386444</v>
      </c>
      <c r="CA38">
        <v>0.27549505233764648</v>
      </c>
      <c r="CB38">
        <v>0.63557904958724976</v>
      </c>
      <c r="CC38">
        <v>0.85293483734130859</v>
      </c>
      <c r="CD38">
        <v>0.3881429135799408</v>
      </c>
    </row>
    <row r="39" spans="1:82">
      <c r="A39">
        <v>40</v>
      </c>
      <c r="B39" t="s">
        <v>82</v>
      </c>
      <c r="C39" s="21">
        <v>0</v>
      </c>
      <c r="D39">
        <v>6.4142070844377868</v>
      </c>
      <c r="F39" s="18">
        <v>0</v>
      </c>
      <c r="G39" s="17">
        <v>1</v>
      </c>
      <c r="H39" s="22">
        <v>2</v>
      </c>
      <c r="I39" s="23">
        <v>3</v>
      </c>
      <c r="J39" s="24">
        <v>4</v>
      </c>
      <c r="K39" s="25">
        <v>5</v>
      </c>
      <c r="S39">
        <v>25</v>
      </c>
      <c r="T39" t="s">
        <v>66</v>
      </c>
      <c r="U39" s="21">
        <v>4</v>
      </c>
      <c r="V39">
        <v>10.447926307221429</v>
      </c>
      <c r="W39" t="s">
        <v>160</v>
      </c>
      <c r="X39" t="s">
        <v>66</v>
      </c>
      <c r="Y39">
        <v>7.252284049987793</v>
      </c>
      <c r="Z39">
        <v>6</v>
      </c>
      <c r="AA39" t="s">
        <v>160</v>
      </c>
      <c r="AB39">
        <v>1.7043243646621704</v>
      </c>
      <c r="AC39">
        <v>6</v>
      </c>
      <c r="AE39" t="s">
        <v>160</v>
      </c>
      <c r="AF39" t="s">
        <v>66</v>
      </c>
      <c r="AG39">
        <v>5.8689446449279785</v>
      </c>
      <c r="AZ39" t="s">
        <v>161</v>
      </c>
      <c r="BA39">
        <v>0.14592716097831726</v>
      </c>
      <c r="BB39">
        <v>0.27305898070335388</v>
      </c>
      <c r="BC39">
        <v>8.0943658947944641E-2</v>
      </c>
      <c r="BD39">
        <v>7.645019143819809E-2</v>
      </c>
      <c r="BE39">
        <v>7.5151592493057251E-2</v>
      </c>
      <c r="BF39">
        <v>0.14976565539836884</v>
      </c>
      <c r="BG39">
        <v>0.48089304566383362</v>
      </c>
      <c r="BH39">
        <v>0.16075214743614197</v>
      </c>
      <c r="BI39">
        <v>0.1835935115814209</v>
      </c>
      <c r="BJ39">
        <v>0.12875424325466156</v>
      </c>
      <c r="BL39">
        <v>0.51417332887649536</v>
      </c>
      <c r="BM39">
        <v>0.90203016996383667</v>
      </c>
      <c r="BN39">
        <v>0.5363609790802002</v>
      </c>
      <c r="BO39">
        <v>0.27733483910560608</v>
      </c>
      <c r="BP39">
        <v>0.53897261619567871</v>
      </c>
      <c r="BQ39">
        <v>0.89148974418640137</v>
      </c>
      <c r="BR39">
        <v>0.60174697637557983</v>
      </c>
      <c r="BS39">
        <v>0.97733169794082642</v>
      </c>
      <c r="BT39">
        <v>0.93462318181991577</v>
      </c>
      <c r="BU39">
        <v>0.31112256646156311</v>
      </c>
      <c r="BV39">
        <v>0.74534565210342407</v>
      </c>
      <c r="BW39">
        <v>0.55569064617156982</v>
      </c>
      <c r="BX39">
        <v>0.4152773916721344</v>
      </c>
      <c r="BY39">
        <v>0.36819890141487122</v>
      </c>
      <c r="BZ39">
        <v>0.82704347372055054</v>
      </c>
      <c r="CA39">
        <v>0.64147281646728516</v>
      </c>
      <c r="CB39">
        <v>0.27977603673934937</v>
      </c>
      <c r="CC39">
        <v>0.17359147965908051</v>
      </c>
      <c r="CD39">
        <v>0.48844346404075623</v>
      </c>
    </row>
    <row r="40" spans="1:82">
      <c r="A40">
        <v>40</v>
      </c>
      <c r="B40" t="s">
        <v>82</v>
      </c>
      <c r="C40" s="21">
        <v>0</v>
      </c>
      <c r="D40">
        <v>1.6460333550005681</v>
      </c>
      <c r="F40" t="s">
        <v>162</v>
      </c>
      <c r="S40">
        <v>25</v>
      </c>
      <c r="T40" t="s">
        <v>66</v>
      </c>
      <c r="U40" s="21">
        <v>4</v>
      </c>
      <c r="V40">
        <v>12.492730141344579</v>
      </c>
      <c r="W40" t="s">
        <v>160</v>
      </c>
      <c r="X40" t="s">
        <v>66</v>
      </c>
      <c r="Y40">
        <v>5.8689446449279785</v>
      </c>
      <c r="Z40">
        <v>6</v>
      </c>
      <c r="AA40" t="s">
        <v>160</v>
      </c>
      <c r="AB40">
        <v>2.0571088790893555</v>
      </c>
      <c r="AC40">
        <v>6</v>
      </c>
      <c r="AE40" t="s">
        <v>160</v>
      </c>
      <c r="AF40" t="s">
        <v>66</v>
      </c>
      <c r="AG40">
        <v>6.3780264854431152</v>
      </c>
      <c r="AZ40" t="s">
        <v>161</v>
      </c>
      <c r="BA40">
        <v>0.40056195855140686</v>
      </c>
      <c r="BB40">
        <v>0.6262088418006897</v>
      </c>
      <c r="BC40">
        <v>0.26163610816001892</v>
      </c>
      <c r="BD40">
        <v>0.25134837627410889</v>
      </c>
      <c r="BE40">
        <v>0.24852396547794342</v>
      </c>
      <c r="BF40">
        <v>0.4076036810874939</v>
      </c>
      <c r="BG40">
        <v>0.94250345230102539</v>
      </c>
      <c r="BH40">
        <v>0.42838698625564575</v>
      </c>
      <c r="BI40">
        <v>0.46973499655723572</v>
      </c>
      <c r="BJ40">
        <v>0.36621367931365967</v>
      </c>
      <c r="BK40">
        <v>0.51417332887649536</v>
      </c>
      <c r="BM40">
        <v>0.57630205154418945</v>
      </c>
      <c r="BN40">
        <v>0.23011581599712372</v>
      </c>
      <c r="BO40">
        <v>9.7520850598812103E-2</v>
      </c>
      <c r="BP40">
        <v>0.9571569561958313</v>
      </c>
      <c r="BQ40">
        <v>0.44858744740486145</v>
      </c>
      <c r="BR40">
        <v>0.2720772922039032</v>
      </c>
      <c r="BS40">
        <v>0.52531468868255615</v>
      </c>
      <c r="BT40">
        <v>0.55337196588516235</v>
      </c>
      <c r="BU40">
        <v>0.68573874235153198</v>
      </c>
      <c r="BV40">
        <v>0.71342110633850098</v>
      </c>
      <c r="BW40">
        <v>0.93154174089431763</v>
      </c>
      <c r="BX40">
        <v>0.84481191635131836</v>
      </c>
      <c r="BY40">
        <v>0.77428156137466431</v>
      </c>
      <c r="BZ40">
        <v>0.63784867525100708</v>
      </c>
      <c r="CA40">
        <v>0.82427918910980225</v>
      </c>
      <c r="CB40">
        <v>0.63605856895446777</v>
      </c>
      <c r="CC40">
        <v>0.45209944248199463</v>
      </c>
      <c r="CD40">
        <v>0.95499110221862793</v>
      </c>
    </row>
    <row r="41" spans="1:82">
      <c r="A41">
        <v>40</v>
      </c>
      <c r="B41" t="s">
        <v>82</v>
      </c>
      <c r="C41" s="21">
        <v>1</v>
      </c>
      <c r="D41">
        <v>3.7706852593902109</v>
      </c>
      <c r="F41" s="18">
        <v>0</v>
      </c>
      <c r="G41" s="17">
        <v>1</v>
      </c>
      <c r="H41" s="22">
        <v>2</v>
      </c>
      <c r="I41" s="23">
        <v>3</v>
      </c>
      <c r="J41" s="24">
        <v>4</v>
      </c>
      <c r="K41" s="25">
        <v>5</v>
      </c>
      <c r="S41">
        <v>25</v>
      </c>
      <c r="T41" t="s">
        <v>66</v>
      </c>
      <c r="U41" s="21">
        <v>4</v>
      </c>
      <c r="V41">
        <v>5.1701809913678698</v>
      </c>
      <c r="W41" t="s">
        <v>160</v>
      </c>
      <c r="X41" t="s">
        <v>66</v>
      </c>
      <c r="Y41">
        <v>6.3780264854431152</v>
      </c>
      <c r="Z41">
        <v>9</v>
      </c>
      <c r="AA41" t="s">
        <v>160</v>
      </c>
      <c r="AB41">
        <v>2.1987848281860352</v>
      </c>
      <c r="AC41">
        <v>9</v>
      </c>
      <c r="AE41" t="s">
        <v>160</v>
      </c>
      <c r="AF41" t="s">
        <v>66</v>
      </c>
      <c r="AG41">
        <v>6.8566985130310059</v>
      </c>
      <c r="AZ41" t="s">
        <v>161</v>
      </c>
      <c r="BA41">
        <v>0.17567093670368195</v>
      </c>
      <c r="BB41">
        <v>0.31786364316940308</v>
      </c>
      <c r="BC41">
        <v>0.10028780251741409</v>
      </c>
      <c r="BD41">
        <v>9.5077574253082275E-2</v>
      </c>
      <c r="BE41">
        <v>9.3633562326431274E-2</v>
      </c>
      <c r="BF41">
        <v>0.17987547814846039</v>
      </c>
      <c r="BG41">
        <v>0.54274284839630127</v>
      </c>
      <c r="BH41">
        <v>0.19222432374954224</v>
      </c>
      <c r="BI41">
        <v>0.21763241291046143</v>
      </c>
      <c r="BJ41">
        <v>0.15603870153427124</v>
      </c>
      <c r="BK41">
        <v>0.90203016996383667</v>
      </c>
      <c r="BL41">
        <v>0.57630205154418945</v>
      </c>
      <c r="BN41">
        <v>0.48769593238830566</v>
      </c>
      <c r="BO41">
        <v>0.25039258599281311</v>
      </c>
      <c r="BP41">
        <v>0.60134154558181763</v>
      </c>
      <c r="BQ41">
        <v>0.81221580505371094</v>
      </c>
      <c r="BR41">
        <v>0.55331814289093018</v>
      </c>
      <c r="BS41">
        <v>0.91867440938949585</v>
      </c>
      <c r="BT41">
        <v>0.96011972427368164</v>
      </c>
      <c r="BU41">
        <v>0.35908076167106628</v>
      </c>
      <c r="BV41">
        <v>0.81936991214752197</v>
      </c>
      <c r="BW41">
        <v>0.61680638790130615</v>
      </c>
      <c r="BX41">
        <v>0.47216334939002991</v>
      </c>
      <c r="BY41">
        <v>0.42136979103088379</v>
      </c>
      <c r="BZ41">
        <v>0.90892308950424194</v>
      </c>
      <c r="CA41">
        <v>0.70770037174224854</v>
      </c>
      <c r="CB41">
        <v>0.32485499978065491</v>
      </c>
      <c r="CC41">
        <v>0.20659595727920532</v>
      </c>
      <c r="CD41">
        <v>0.54979759454727173</v>
      </c>
    </row>
    <row r="42" spans="1:82">
      <c r="A42">
        <v>40</v>
      </c>
      <c r="B42" t="s">
        <v>82</v>
      </c>
      <c r="C42" s="21">
        <v>1</v>
      </c>
      <c r="D42">
        <v>10.247530061662077</v>
      </c>
      <c r="F42" s="18">
        <v>0</v>
      </c>
      <c r="G42" s="17">
        <v>1</v>
      </c>
      <c r="H42" s="22">
        <v>2</v>
      </c>
      <c r="I42" s="23">
        <v>3</v>
      </c>
      <c r="J42" s="24">
        <v>4</v>
      </c>
      <c r="K42" s="25">
        <v>5</v>
      </c>
      <c r="S42">
        <v>25</v>
      </c>
      <c r="T42" t="s">
        <v>66</v>
      </c>
      <c r="U42" s="21">
        <v>4</v>
      </c>
      <c r="V42">
        <v>4.651185343971334</v>
      </c>
      <c r="W42" t="s">
        <v>160</v>
      </c>
      <c r="X42" t="s">
        <v>66</v>
      </c>
      <c r="Y42">
        <v>6.8566985130310059</v>
      </c>
      <c r="Z42">
        <v>12</v>
      </c>
      <c r="AA42" t="s">
        <v>160</v>
      </c>
      <c r="AB42">
        <v>2.1131980419158936</v>
      </c>
      <c r="AC42">
        <v>12</v>
      </c>
      <c r="AE42" t="s">
        <v>160</v>
      </c>
      <c r="AF42" t="s">
        <v>66</v>
      </c>
      <c r="AG42">
        <v>7.0281119346618652</v>
      </c>
      <c r="AZ42" t="s">
        <v>161</v>
      </c>
      <c r="BA42" s="1">
        <v>4.28595170378685E-2</v>
      </c>
      <c r="BB42">
        <v>9.8917171359062195E-2</v>
      </c>
      <c r="BC42" s="1">
        <v>1.937713660299778E-2</v>
      </c>
      <c r="BD42">
        <v>1.7968295142054558E-2</v>
      </c>
      <c r="BE42">
        <v>1.7590256407856941E-2</v>
      </c>
      <c r="BF42">
        <v>4.4298704713582993E-2</v>
      </c>
      <c r="BG42">
        <v>0.21102708578109741</v>
      </c>
      <c r="BH42">
        <v>4.8646081238985062E-2</v>
      </c>
      <c r="BI42">
        <v>5.7973530143499374E-2</v>
      </c>
      <c r="BJ42">
        <v>3.6258861422538757E-2</v>
      </c>
      <c r="BK42">
        <v>0.5363609790802002</v>
      </c>
      <c r="BL42">
        <v>0.23011581599712372</v>
      </c>
      <c r="BM42">
        <v>0.48769593238830566</v>
      </c>
      <c r="BO42">
        <v>0.5827566385269165</v>
      </c>
      <c r="BP42">
        <v>0.24480903148651123</v>
      </c>
      <c r="BQ42">
        <v>0.60478156805038452</v>
      </c>
      <c r="BR42">
        <v>0.89516979455947876</v>
      </c>
      <c r="BS42">
        <v>0.53183877468109131</v>
      </c>
      <c r="BT42">
        <v>0.50739455223083496</v>
      </c>
      <c r="BU42">
        <v>0.11752944439649582</v>
      </c>
      <c r="BV42">
        <v>0.37868204712867737</v>
      </c>
      <c r="BW42">
        <v>0.25459972023963928</v>
      </c>
      <c r="BX42">
        <v>0.17316259443759918</v>
      </c>
      <c r="BY42">
        <v>0.14736206829547882</v>
      </c>
      <c r="BZ42">
        <v>0.43525654077529907</v>
      </c>
      <c r="CA42">
        <v>0.30904734134674072</v>
      </c>
      <c r="CB42">
        <v>0.10200992971658707</v>
      </c>
      <c r="CC42">
        <v>5.3857643157243729E-2</v>
      </c>
      <c r="CD42">
        <v>0.21504940092563629</v>
      </c>
    </row>
    <row r="43" spans="1:82">
      <c r="A43">
        <v>40</v>
      </c>
      <c r="B43" t="s">
        <v>82</v>
      </c>
      <c r="C43" s="21">
        <v>1</v>
      </c>
      <c r="D43">
        <v>4.1965057901140401</v>
      </c>
      <c r="F43" s="18">
        <v>0</v>
      </c>
      <c r="G43" s="17">
        <v>1</v>
      </c>
      <c r="H43" s="22">
        <v>2</v>
      </c>
      <c r="I43" s="23">
        <v>3</v>
      </c>
      <c r="J43" s="24">
        <v>4</v>
      </c>
      <c r="K43" s="25">
        <v>5</v>
      </c>
      <c r="S43">
        <v>25</v>
      </c>
      <c r="T43" t="s">
        <v>66</v>
      </c>
      <c r="U43" s="21">
        <v>4</v>
      </c>
      <c r="V43">
        <v>3.0617227022177942</v>
      </c>
      <c r="W43" t="s">
        <v>160</v>
      </c>
      <c r="X43" t="s">
        <v>66</v>
      </c>
      <c r="Y43">
        <v>7.0281119346618652</v>
      </c>
      <c r="Z43">
        <v>12</v>
      </c>
      <c r="AA43" t="s">
        <v>160</v>
      </c>
      <c r="AB43">
        <v>2.3970785140991211</v>
      </c>
      <c r="AC43">
        <v>12</v>
      </c>
      <c r="AE43" t="s">
        <v>163</v>
      </c>
      <c r="AF43" t="s">
        <v>82</v>
      </c>
      <c r="AG43">
        <v>5.6680512428283691</v>
      </c>
      <c r="AZ43" t="s">
        <v>161</v>
      </c>
      <c r="BA43" s="1">
        <v>1.1716066859662533E-2</v>
      </c>
      <c r="BB43">
        <v>3.3785056322813034E-2</v>
      </c>
      <c r="BC43" s="1">
        <v>4.2648785747587681E-3</v>
      </c>
      <c r="BD43">
        <v>3.8811422418802977E-3</v>
      </c>
      <c r="BE43">
        <v>3.7841310258954763E-3</v>
      </c>
      <c r="BF43">
        <v>1.219264417886734E-2</v>
      </c>
      <c r="BG43">
        <v>8.7872862815856934E-2</v>
      </c>
      <c r="BH43">
        <v>1.3712398707866669E-2</v>
      </c>
      <c r="BI43">
        <v>1.7079014331102371E-2</v>
      </c>
      <c r="BJ43">
        <v>9.4781825318932533E-3</v>
      </c>
      <c r="BK43">
        <v>0.27733483910560608</v>
      </c>
      <c r="BL43">
        <v>9.7520850598812103E-2</v>
      </c>
      <c r="BM43">
        <v>0.25039258599281311</v>
      </c>
      <c r="BN43">
        <v>0.5827566385269165</v>
      </c>
      <c r="BP43">
        <v>0.10519659519195557</v>
      </c>
      <c r="BQ43">
        <v>0.32082751393318176</v>
      </c>
      <c r="BR43">
        <v>0.52512818574905396</v>
      </c>
      <c r="BS43">
        <v>0.27651861310005188</v>
      </c>
      <c r="BT43">
        <v>0.26197513937950134</v>
      </c>
      <c r="BU43">
        <v>4.1889768093824387E-2</v>
      </c>
      <c r="BV43">
        <v>0.1822386234998703</v>
      </c>
      <c r="BW43">
        <v>0.11019799113273621</v>
      </c>
      <c r="BX43">
        <v>6.8409651517868042E-2</v>
      </c>
      <c r="BY43">
        <v>5.5805578827857971E-2</v>
      </c>
      <c r="BZ43">
        <v>0.21718291938304901</v>
      </c>
      <c r="CA43">
        <v>0.14082477986812592</v>
      </c>
      <c r="CB43">
        <v>3.5041440278291702E-2</v>
      </c>
      <c r="CC43">
        <v>1.5582431107759476E-2</v>
      </c>
      <c r="CD43">
        <v>8.9720472693443298E-2</v>
      </c>
    </row>
    <row r="44" spans="1:82">
      <c r="A44">
        <v>40</v>
      </c>
      <c r="B44" t="s">
        <v>82</v>
      </c>
      <c r="C44" s="21">
        <v>1</v>
      </c>
      <c r="D44">
        <v>4.6164089257786971</v>
      </c>
      <c r="F44" s="18">
        <v>0</v>
      </c>
      <c r="G44" s="17">
        <v>1</v>
      </c>
      <c r="H44" s="22">
        <v>2</v>
      </c>
      <c r="I44" s="23">
        <v>3</v>
      </c>
      <c r="J44" s="24">
        <v>4</v>
      </c>
      <c r="K44" s="25">
        <v>5</v>
      </c>
      <c r="S44">
        <v>25</v>
      </c>
      <c r="T44" t="s">
        <v>82</v>
      </c>
      <c r="U44" s="21">
        <v>0</v>
      </c>
      <c r="V44">
        <v>15.226917101976438</v>
      </c>
      <c r="W44" t="s">
        <v>163</v>
      </c>
      <c r="X44" t="s">
        <v>82</v>
      </c>
      <c r="Y44">
        <v>5.6680512428283691</v>
      </c>
      <c r="Z44">
        <v>12</v>
      </c>
      <c r="AA44" t="s">
        <v>163</v>
      </c>
      <c r="AB44">
        <v>1.5398839712142944</v>
      </c>
      <c r="AC44">
        <v>12</v>
      </c>
      <c r="AE44" t="s">
        <v>163</v>
      </c>
      <c r="AF44" t="s">
        <v>82</v>
      </c>
      <c r="AG44">
        <v>6.1374311447143555</v>
      </c>
      <c r="AZ44" t="s">
        <v>164</v>
      </c>
      <c r="BA44">
        <v>0.37934646010398865</v>
      </c>
      <c r="BB44">
        <v>0.59916985034942627</v>
      </c>
      <c r="BC44">
        <v>0.24564884603023529</v>
      </c>
      <c r="BD44">
        <v>0.23570549488067627</v>
      </c>
      <c r="BE44">
        <v>0.2329135537147522</v>
      </c>
      <c r="BF44">
        <v>0.38632491230964661</v>
      </c>
      <c r="BG44">
        <v>0.90692168474197388</v>
      </c>
      <c r="BH44">
        <v>0.40661132335662842</v>
      </c>
      <c r="BI44">
        <v>0.44720631837844849</v>
      </c>
      <c r="BJ44">
        <v>0.34609979391098022</v>
      </c>
      <c r="BK44">
        <v>0.53897261619567871</v>
      </c>
      <c r="BL44">
        <v>0.9571569561958313</v>
      </c>
      <c r="BM44">
        <v>0.60134154558181763</v>
      </c>
      <c r="BN44">
        <v>0.24480903148651123</v>
      </c>
      <c r="BO44">
        <v>0.10519659519195557</v>
      </c>
      <c r="BQ44">
        <v>0.47155070304870605</v>
      </c>
      <c r="BR44">
        <v>0.28842270374298096</v>
      </c>
      <c r="BS44">
        <v>0.55003726482391357</v>
      </c>
      <c r="BT44">
        <v>0.57843786478042603</v>
      </c>
      <c r="BU44">
        <v>0.65792745351791382</v>
      </c>
      <c r="BV44">
        <v>0.74116092920303345</v>
      </c>
      <c r="BW44">
        <v>0.9692072868347168</v>
      </c>
      <c r="BX44">
        <v>0.81303352117538452</v>
      </c>
      <c r="BY44">
        <v>0.74432206153869629</v>
      </c>
      <c r="BZ44">
        <v>0.66401416063308716</v>
      </c>
      <c r="CA44">
        <v>0.85568976402282715</v>
      </c>
      <c r="CB44">
        <v>0.60917651653289795</v>
      </c>
      <c r="CC44">
        <v>0.42979678511619568</v>
      </c>
      <c r="CD44">
        <v>0.91835474967956543</v>
      </c>
    </row>
    <row r="45" spans="1:82">
      <c r="A45">
        <v>40</v>
      </c>
      <c r="B45" t="s">
        <v>82</v>
      </c>
      <c r="C45" s="21">
        <v>1</v>
      </c>
      <c r="D45">
        <v>4.7383735213521687</v>
      </c>
      <c r="F45" s="18">
        <v>0</v>
      </c>
      <c r="G45" s="17">
        <v>1</v>
      </c>
      <c r="H45" s="22">
        <v>2</v>
      </c>
      <c r="I45" s="23">
        <v>3</v>
      </c>
      <c r="J45" s="24">
        <v>4</v>
      </c>
      <c r="K45" s="25">
        <v>5</v>
      </c>
      <c r="S45">
        <v>25</v>
      </c>
      <c r="T45" t="s">
        <v>82</v>
      </c>
      <c r="U45" s="21">
        <v>0</v>
      </c>
      <c r="V45">
        <v>8.7930139980275115</v>
      </c>
      <c r="W45" t="s">
        <v>163</v>
      </c>
      <c r="X45" t="s">
        <v>82</v>
      </c>
      <c r="Y45">
        <v>6.1374311447143555</v>
      </c>
      <c r="Z45">
        <v>16</v>
      </c>
      <c r="AA45" t="s">
        <v>163</v>
      </c>
      <c r="AB45">
        <v>2.519930362701416</v>
      </c>
      <c r="AC45">
        <v>16</v>
      </c>
      <c r="AE45" t="s">
        <v>163</v>
      </c>
      <c r="AF45" t="s">
        <v>82</v>
      </c>
      <c r="AG45">
        <v>7.3904500007629395</v>
      </c>
      <c r="AZ45" t="s">
        <v>164</v>
      </c>
      <c r="BA45">
        <v>0.11824953556060791</v>
      </c>
      <c r="BB45">
        <v>0.22944085299968719</v>
      </c>
      <c r="BC45">
        <v>6.337352842092514E-2</v>
      </c>
      <c r="BD45">
        <v>5.9660784900188446E-2</v>
      </c>
      <c r="BE45">
        <v>5.8595955371856689E-2</v>
      </c>
      <c r="BF45">
        <v>0.12152991443872452</v>
      </c>
      <c r="BG45">
        <v>0.41791653633117676</v>
      </c>
      <c r="BH45">
        <v>0.13097287714481354</v>
      </c>
      <c r="BI45">
        <v>0.1507260650396347</v>
      </c>
      <c r="BJ45">
        <v>0.10358449816703796</v>
      </c>
      <c r="BK45">
        <v>0.89148974418640137</v>
      </c>
      <c r="BL45">
        <v>0.44858744740486145</v>
      </c>
      <c r="BM45">
        <v>0.81221580505371094</v>
      </c>
      <c r="BN45">
        <v>0.60478156805038452</v>
      </c>
      <c r="BO45">
        <v>0.32082751393318176</v>
      </c>
      <c r="BP45">
        <v>0.47155070304870605</v>
      </c>
      <c r="BR45">
        <v>0.67198514938354492</v>
      </c>
      <c r="BS45">
        <v>0.87807160615921021</v>
      </c>
      <c r="BT45">
        <v>0.84136867523193359</v>
      </c>
      <c r="BU45">
        <v>0.26341423392295837</v>
      </c>
      <c r="BV45">
        <v>0.66476994752883911</v>
      </c>
      <c r="BW45">
        <v>0.48707622289657593</v>
      </c>
      <c r="BX45">
        <v>0.35769695043563843</v>
      </c>
      <c r="BY45">
        <v>0.3148726224899292</v>
      </c>
      <c r="BZ45">
        <v>0.7418217658996582</v>
      </c>
      <c r="CA45">
        <v>0.56710201501846313</v>
      </c>
      <c r="CB45">
        <v>0.23540376126766205</v>
      </c>
      <c r="CC45">
        <v>0.14205822348594666</v>
      </c>
      <c r="CD45">
        <v>0.42483618855476379</v>
      </c>
    </row>
    <row r="46" spans="1:82">
      <c r="A46">
        <v>40</v>
      </c>
      <c r="B46" t="s">
        <v>82</v>
      </c>
      <c r="C46" s="21">
        <v>1</v>
      </c>
      <c r="D46">
        <v>7.1793261051017954</v>
      </c>
      <c r="F46" s="18">
        <v>0</v>
      </c>
      <c r="G46" s="17">
        <v>1</v>
      </c>
      <c r="H46" s="22">
        <v>2</v>
      </c>
      <c r="I46" s="23">
        <v>3</v>
      </c>
      <c r="J46" s="24">
        <v>4</v>
      </c>
      <c r="K46" s="25">
        <v>5</v>
      </c>
      <c r="S46">
        <v>25</v>
      </c>
      <c r="T46" t="s">
        <v>82</v>
      </c>
      <c r="U46" s="21">
        <v>0</v>
      </c>
      <c r="V46">
        <v>7.0720920947556092</v>
      </c>
      <c r="W46" t="s">
        <v>163</v>
      </c>
      <c r="X46" t="s">
        <v>82</v>
      </c>
      <c r="Y46">
        <v>7.3904500007629395</v>
      </c>
      <c r="Z46">
        <v>16</v>
      </c>
      <c r="AA46" t="s">
        <v>163</v>
      </c>
      <c r="AB46">
        <v>2.5604960918426514</v>
      </c>
      <c r="AC46">
        <v>16</v>
      </c>
      <c r="AE46" t="s">
        <v>163</v>
      </c>
      <c r="AF46" t="s">
        <v>82</v>
      </c>
      <c r="AG46">
        <v>7.9455547332763672</v>
      </c>
      <c r="AZ46" t="s">
        <v>164</v>
      </c>
      <c r="BA46">
        <v>5.5437326431274414E-2</v>
      </c>
      <c r="BB46">
        <v>0.12235882133245468</v>
      </c>
      <c r="BC46" s="1">
        <v>2.6168106123805046E-2</v>
      </c>
      <c r="BD46" s="1">
        <v>2.4366652593016624E-2</v>
      </c>
      <c r="BE46" s="1">
        <v>2.3882200941443443E-2</v>
      </c>
      <c r="BF46">
        <v>5.7197351008653641E-2</v>
      </c>
      <c r="BG46">
        <v>0.25074344873428345</v>
      </c>
      <c r="BH46">
        <v>6.2494311481714249E-2</v>
      </c>
      <c r="BI46">
        <v>7.3773682117462158E-2</v>
      </c>
      <c r="BJ46">
        <v>4.732479527592659E-2</v>
      </c>
      <c r="BK46">
        <v>0.60174697637557983</v>
      </c>
      <c r="BL46">
        <v>0.2720772922039032</v>
      </c>
      <c r="BM46">
        <v>0.55331814289093018</v>
      </c>
      <c r="BN46">
        <v>0.89516979455947876</v>
      </c>
      <c r="BO46">
        <v>0.52512818574905396</v>
      </c>
      <c r="BP46">
        <v>0.28842270374298096</v>
      </c>
      <c r="BQ46">
        <v>0.67198514938354492</v>
      </c>
      <c r="BS46">
        <v>0.59929811954498291</v>
      </c>
      <c r="BT46">
        <v>0.5739782452583313</v>
      </c>
      <c r="BU46">
        <v>0.14404928684234619</v>
      </c>
      <c r="BV46">
        <v>0.43566897511482239</v>
      </c>
      <c r="BW46">
        <v>0.29920339584350586</v>
      </c>
      <c r="BX46">
        <v>0.20792417228221893</v>
      </c>
      <c r="BY46">
        <v>0.17846669256687164</v>
      </c>
      <c r="BZ46">
        <v>0.49695399403572083</v>
      </c>
      <c r="CA46">
        <v>0.35943806171417236</v>
      </c>
      <c r="CB46">
        <v>0.12597279250621796</v>
      </c>
      <c r="CC46">
        <v>6.8810775876045227E-2</v>
      </c>
      <c r="CD46">
        <v>0.25522640347480774</v>
      </c>
    </row>
    <row r="47" spans="1:82">
      <c r="A47">
        <v>40</v>
      </c>
      <c r="B47" t="s">
        <v>82</v>
      </c>
      <c r="C47" s="21">
        <v>1</v>
      </c>
      <c r="D47">
        <v>0.74969603128302176</v>
      </c>
      <c r="F47" t="s">
        <v>165</v>
      </c>
      <c r="S47">
        <v>25</v>
      </c>
      <c r="T47" t="s">
        <v>82</v>
      </c>
      <c r="U47" s="21">
        <v>0</v>
      </c>
      <c r="V47">
        <v>5.1177616276253657</v>
      </c>
      <c r="W47" t="s">
        <v>163</v>
      </c>
      <c r="X47" t="s">
        <v>82</v>
      </c>
      <c r="Y47">
        <v>7.9455547332763672</v>
      </c>
      <c r="Z47">
        <v>16</v>
      </c>
      <c r="AA47" t="s">
        <v>163</v>
      </c>
      <c r="AB47">
        <v>2.6294090747833252</v>
      </c>
      <c r="AC47">
        <v>16</v>
      </c>
      <c r="AE47" t="s">
        <v>163</v>
      </c>
      <c r="AF47" t="s">
        <v>82</v>
      </c>
      <c r="AG47">
        <v>6.606285572052002</v>
      </c>
      <c r="AZ47" t="s">
        <v>164</v>
      </c>
      <c r="BA47">
        <v>0.15128174424171448</v>
      </c>
      <c r="BB47">
        <v>0.28118887543678284</v>
      </c>
      <c r="BC47">
        <v>8.4358051419258118E-2</v>
      </c>
      <c r="BD47">
        <v>7.974608987569809E-2</v>
      </c>
      <c r="BE47">
        <v>7.8434474766254425E-2</v>
      </c>
      <c r="BF47">
        <v>0.15516242384910583</v>
      </c>
      <c r="BG47">
        <v>0.49219733476638794</v>
      </c>
      <c r="BH47">
        <v>0.166380375623703</v>
      </c>
      <c r="BI47">
        <v>0.18964076042175293</v>
      </c>
      <c r="BJ47">
        <v>0.13365887105464935</v>
      </c>
      <c r="BK47">
        <v>0.97733169794082642</v>
      </c>
      <c r="BL47">
        <v>0.52531468868255615</v>
      </c>
      <c r="BM47">
        <v>0.91867440938949585</v>
      </c>
      <c r="BN47">
        <v>0.53183877468109131</v>
      </c>
      <c r="BO47">
        <v>0.27651861310005188</v>
      </c>
      <c r="BP47">
        <v>0.55003726482391357</v>
      </c>
      <c r="BQ47">
        <v>0.87807160615921021</v>
      </c>
      <c r="BR47">
        <v>0.59929811954498291</v>
      </c>
      <c r="BT47">
        <v>0.95237410068511963</v>
      </c>
      <c r="BU47">
        <v>0.31976532936096191</v>
      </c>
      <c r="BV47">
        <v>0.75859361886978149</v>
      </c>
      <c r="BW47">
        <v>0.56635010242462158</v>
      </c>
      <c r="BX47">
        <v>0.42561137676239014</v>
      </c>
      <c r="BY47">
        <v>0.37783956527709961</v>
      </c>
      <c r="BZ47">
        <v>0.84168434143066406</v>
      </c>
      <c r="CA47">
        <v>0.65314137935638428</v>
      </c>
      <c r="CB47">
        <v>0.28790238499641418</v>
      </c>
      <c r="CC47">
        <v>0.17948015034198761</v>
      </c>
      <c r="CD47">
        <v>0.49953380227088928</v>
      </c>
    </row>
    <row r="48" spans="1:82">
      <c r="A48">
        <v>40</v>
      </c>
      <c r="B48" t="s">
        <v>82</v>
      </c>
      <c r="C48" s="21">
        <v>2</v>
      </c>
      <c r="D48">
        <v>7.8359515064351504</v>
      </c>
      <c r="F48" s="18">
        <v>0</v>
      </c>
      <c r="G48" s="17">
        <v>1</v>
      </c>
      <c r="H48" s="22">
        <v>2</v>
      </c>
      <c r="I48" s="23">
        <v>3</v>
      </c>
      <c r="J48" s="24">
        <v>4</v>
      </c>
      <c r="K48" s="25">
        <v>5</v>
      </c>
      <c r="S48">
        <v>25</v>
      </c>
      <c r="T48" t="s">
        <v>82</v>
      </c>
      <c r="U48" s="21">
        <v>0</v>
      </c>
      <c r="V48">
        <v>9.7580116239072829</v>
      </c>
      <c r="W48" t="s">
        <v>163</v>
      </c>
      <c r="X48" t="s">
        <v>82</v>
      </c>
      <c r="Y48">
        <v>6.606285572052002</v>
      </c>
      <c r="Z48">
        <v>16</v>
      </c>
      <c r="AA48" t="s">
        <v>163</v>
      </c>
      <c r="AB48">
        <v>2.6512596607208252</v>
      </c>
      <c r="AC48">
        <v>16</v>
      </c>
      <c r="AE48" t="s">
        <v>166</v>
      </c>
      <c r="AF48" t="s">
        <v>82</v>
      </c>
      <c r="AG48">
        <v>6.7153382301330566</v>
      </c>
      <c r="AZ48" t="s">
        <v>164</v>
      </c>
      <c r="BA48">
        <v>0.16437101364135742</v>
      </c>
      <c r="BB48">
        <v>0.30103728175163269</v>
      </c>
      <c r="BC48">
        <v>9.2867374420166016E-2</v>
      </c>
      <c r="BD48">
        <v>8.7924987077713013E-2</v>
      </c>
      <c r="BE48">
        <v>8.6534596979618073E-2</v>
      </c>
      <c r="BF48">
        <v>0.16844284534454346</v>
      </c>
      <c r="BG48">
        <v>0.51979106664657593</v>
      </c>
      <c r="BH48">
        <v>0.18029074370861053</v>
      </c>
      <c r="BI48">
        <v>0.20476251840591431</v>
      </c>
      <c r="BJ48">
        <v>0.14565084874629974</v>
      </c>
      <c r="BK48">
        <v>0.93462318181991577</v>
      </c>
      <c r="BL48">
        <v>0.55337196588516235</v>
      </c>
      <c r="BM48">
        <v>0.96011972427368164</v>
      </c>
      <c r="BN48">
        <v>0.50739455223083496</v>
      </c>
      <c r="BO48">
        <v>0.26197513937950134</v>
      </c>
      <c r="BP48">
        <v>0.57843786478042603</v>
      </c>
      <c r="BQ48">
        <v>0.84136867523193359</v>
      </c>
      <c r="BR48">
        <v>0.5739782452583313</v>
      </c>
      <c r="BS48">
        <v>0.95237410068511963</v>
      </c>
      <c r="BU48">
        <v>0.3411293625831604</v>
      </c>
      <c r="BV48">
        <v>0.79233884811401367</v>
      </c>
      <c r="BW48">
        <v>0.5945812463760376</v>
      </c>
      <c r="BX48">
        <v>0.45099672675132751</v>
      </c>
      <c r="BY48">
        <v>0.40153232216835022</v>
      </c>
      <c r="BZ48">
        <v>0.87840372323989868</v>
      </c>
      <c r="CA48">
        <v>0.68370634317398071</v>
      </c>
      <c r="CB48">
        <v>0.30794134736061096</v>
      </c>
      <c r="CC48">
        <v>0.19410070776939392</v>
      </c>
      <c r="CD48">
        <v>0.52707993984222412</v>
      </c>
    </row>
    <row r="49" spans="1:82">
      <c r="A49">
        <v>40</v>
      </c>
      <c r="B49" t="s">
        <v>82</v>
      </c>
      <c r="C49" s="21">
        <v>2</v>
      </c>
      <c r="D49">
        <v>8.7691051944558662</v>
      </c>
      <c r="F49" s="18">
        <v>0</v>
      </c>
      <c r="G49" s="17">
        <v>1</v>
      </c>
      <c r="H49" s="22">
        <v>2</v>
      </c>
      <c r="I49" s="23">
        <v>3</v>
      </c>
      <c r="J49" s="24">
        <v>4</v>
      </c>
      <c r="K49" s="25">
        <v>5</v>
      </c>
      <c r="S49">
        <v>25</v>
      </c>
      <c r="T49" t="s">
        <v>82</v>
      </c>
      <c r="U49" s="21">
        <v>0</v>
      </c>
      <c r="V49">
        <v>2.7020480852620867</v>
      </c>
      <c r="W49" t="s">
        <v>166</v>
      </c>
      <c r="Y49">
        <v>6.7153382301330566</v>
      </c>
      <c r="Z49">
        <v>259</v>
      </c>
      <c r="AA49" t="s">
        <v>166</v>
      </c>
      <c r="AB49">
        <v>3.1214830875396729</v>
      </c>
      <c r="AC49">
        <v>259</v>
      </c>
      <c r="AZ49" t="s">
        <v>167</v>
      </c>
      <c r="BA49">
        <v>0.63209939002990723</v>
      </c>
      <c r="BB49">
        <v>0.91510748863220215</v>
      </c>
      <c r="BC49">
        <v>0.44547152519226074</v>
      </c>
      <c r="BD49">
        <v>0.43151777982711792</v>
      </c>
      <c r="BE49">
        <v>0.42795124650001526</v>
      </c>
      <c r="BF49">
        <v>0.64051169157028198</v>
      </c>
      <c r="BG49">
        <v>0.72128885984420776</v>
      </c>
      <c r="BH49">
        <v>0.66641604900360107</v>
      </c>
      <c r="BI49">
        <v>0.71586751937866211</v>
      </c>
      <c r="BJ49">
        <v>0.58759939670562744</v>
      </c>
      <c r="BK49">
        <v>0.31112256646156311</v>
      </c>
      <c r="BL49">
        <v>0.68573874235153198</v>
      </c>
      <c r="BM49">
        <v>0.35908076167106628</v>
      </c>
      <c r="BN49">
        <v>0.11752944439649582</v>
      </c>
      <c r="BO49">
        <v>4.1889768093824387E-2</v>
      </c>
      <c r="BP49">
        <v>0.65792745351791382</v>
      </c>
      <c r="BQ49">
        <v>0.26341423392295837</v>
      </c>
      <c r="BR49">
        <v>0.14404928684234619</v>
      </c>
      <c r="BS49">
        <v>0.31976532936096191</v>
      </c>
      <c r="BT49">
        <v>0.3411293625831604</v>
      </c>
      <c r="BV49">
        <v>0.46588265895843506</v>
      </c>
      <c r="BW49">
        <v>0.63930124044418335</v>
      </c>
      <c r="BX49">
        <v>0.81033575534820557</v>
      </c>
      <c r="BY49">
        <v>0.88384050130844116</v>
      </c>
      <c r="BZ49">
        <v>0.40657117962837219</v>
      </c>
      <c r="CA49">
        <v>0.55389457941055298</v>
      </c>
      <c r="CB49">
        <v>0.92824912071228027</v>
      </c>
      <c r="CC49">
        <v>0.69554144144058228</v>
      </c>
      <c r="CD49">
        <v>0.7154242992401123</v>
      </c>
    </row>
    <row r="50" spans="1:82">
      <c r="A50">
        <v>40</v>
      </c>
      <c r="B50" t="s">
        <v>82</v>
      </c>
      <c r="C50" s="21">
        <v>2</v>
      </c>
      <c r="D50">
        <v>3.3019152400297198</v>
      </c>
      <c r="F50" s="18">
        <v>0</v>
      </c>
      <c r="G50" s="17">
        <v>1</v>
      </c>
      <c r="H50" s="22">
        <v>2</v>
      </c>
      <c r="I50" s="23">
        <v>3</v>
      </c>
      <c r="J50" s="24">
        <v>4</v>
      </c>
      <c r="K50" s="25">
        <v>5</v>
      </c>
      <c r="S50">
        <v>25</v>
      </c>
      <c r="T50" t="s">
        <v>82</v>
      </c>
      <c r="U50" s="21">
        <v>1</v>
      </c>
      <c r="V50">
        <v>11.629954377301152</v>
      </c>
      <c r="AZ50" t="s">
        <v>167</v>
      </c>
      <c r="BA50">
        <v>0.24447432160377502</v>
      </c>
      <c r="BB50">
        <v>0.41750440001487732</v>
      </c>
      <c r="BC50">
        <v>0.14727611839771271</v>
      </c>
      <c r="BD50">
        <v>0.14034564793109894</v>
      </c>
      <c r="BE50">
        <v>0.13841472566127777</v>
      </c>
      <c r="BF50">
        <v>0.24974562227725983</v>
      </c>
      <c r="BG50">
        <v>0.67592328786849976</v>
      </c>
      <c r="BH50">
        <v>0.26516672968864441</v>
      </c>
      <c r="BI50">
        <v>0.2965356707572937</v>
      </c>
      <c r="BJ50">
        <v>0.21964241564273834</v>
      </c>
      <c r="BK50">
        <v>0.74534565210342407</v>
      </c>
      <c r="BL50">
        <v>0.71342110633850098</v>
      </c>
      <c r="BM50">
        <v>0.81936991214752197</v>
      </c>
      <c r="BN50">
        <v>0.37868204712867737</v>
      </c>
      <c r="BO50">
        <v>0.1822386234998703</v>
      </c>
      <c r="BP50">
        <v>0.74116092920303345</v>
      </c>
      <c r="BQ50">
        <v>0.66476994752883911</v>
      </c>
      <c r="BR50">
        <v>0.43566897511482239</v>
      </c>
      <c r="BS50">
        <v>0.75859361886978149</v>
      </c>
      <c r="BT50">
        <v>0.79233884811401367</v>
      </c>
      <c r="BU50">
        <v>0.46588265895843506</v>
      </c>
      <c r="BW50">
        <v>0.75733870267868042</v>
      </c>
      <c r="BX50">
        <v>0.59617382287979126</v>
      </c>
      <c r="BY50">
        <v>0.53810817003250122</v>
      </c>
      <c r="BZ50">
        <v>0.89583057165145874</v>
      </c>
      <c r="CA50">
        <v>0.86109209060668945</v>
      </c>
      <c r="CB50">
        <v>0.42570692300796509</v>
      </c>
      <c r="CC50">
        <v>0.28297945857048035</v>
      </c>
      <c r="CD50">
        <v>0.68380588293075562</v>
      </c>
    </row>
    <row r="51" spans="1:82">
      <c r="A51">
        <v>40</v>
      </c>
      <c r="B51" t="s">
        <v>82</v>
      </c>
      <c r="C51" s="21">
        <v>2</v>
      </c>
      <c r="D51">
        <v>7.3179133075979674</v>
      </c>
      <c r="F51" s="18">
        <v>0</v>
      </c>
      <c r="G51" s="17">
        <v>1</v>
      </c>
      <c r="H51" s="22">
        <v>2</v>
      </c>
      <c r="I51" s="23">
        <v>3</v>
      </c>
      <c r="J51" s="24">
        <v>4</v>
      </c>
      <c r="K51" s="25">
        <v>5</v>
      </c>
      <c r="S51">
        <v>25</v>
      </c>
      <c r="T51" t="s">
        <v>82</v>
      </c>
      <c r="U51" s="21">
        <v>1</v>
      </c>
      <c r="V51">
        <v>7.9928722977195621</v>
      </c>
      <c r="AZ51" t="s">
        <v>167</v>
      </c>
      <c r="BA51">
        <v>0.36513301730155945</v>
      </c>
      <c r="BB51">
        <v>0.58095812797546387</v>
      </c>
      <c r="BC51">
        <v>0.235072061419487</v>
      </c>
      <c r="BD51">
        <v>0.2253383994102478</v>
      </c>
      <c r="BE51">
        <v>0.22254075109958649</v>
      </c>
      <c r="BF51">
        <v>0.37211298942565918</v>
      </c>
      <c r="BG51">
        <v>0.88322263956069946</v>
      </c>
      <c r="BH51">
        <v>0.39209207892417908</v>
      </c>
      <c r="BI51">
        <v>0.43226522207260132</v>
      </c>
      <c r="BJ51">
        <v>0.33263599872589111</v>
      </c>
      <c r="BK51">
        <v>0.55569064617156982</v>
      </c>
      <c r="BL51">
        <v>0.93154174089431763</v>
      </c>
      <c r="BM51">
        <v>0.61680638790130615</v>
      </c>
      <c r="BN51">
        <v>0.25459972023963928</v>
      </c>
      <c r="BO51">
        <v>0.11019799113273621</v>
      </c>
      <c r="BP51">
        <v>0.9692072868347168</v>
      </c>
      <c r="BQ51">
        <v>0.48707622289657593</v>
      </c>
      <c r="BR51">
        <v>0.29920339584350586</v>
      </c>
      <c r="BS51">
        <v>0.56635010242462158</v>
      </c>
      <c r="BT51">
        <v>0.5945812463760376</v>
      </c>
      <c r="BU51">
        <v>0.63930124044418335</v>
      </c>
      <c r="BV51">
        <v>0.75733870267868042</v>
      </c>
      <c r="BX51">
        <v>0.79170691967010498</v>
      </c>
      <c r="BY51">
        <v>0.72418689727783203</v>
      </c>
      <c r="BZ51">
        <v>0.67968440055847168</v>
      </c>
      <c r="CA51">
        <v>0.87539774179458618</v>
      </c>
      <c r="CB51">
        <v>0.59116488695144653</v>
      </c>
      <c r="CC51">
        <v>0.41495582461357117</v>
      </c>
      <c r="CD51">
        <v>0.89455270767211914</v>
      </c>
    </row>
    <row r="52" spans="1:82">
      <c r="A52">
        <v>40</v>
      </c>
      <c r="B52" t="s">
        <v>82</v>
      </c>
      <c r="C52" s="21">
        <v>2</v>
      </c>
      <c r="D52">
        <v>0.25740779528754337</v>
      </c>
      <c r="F52" s="18">
        <v>0</v>
      </c>
      <c r="G52" s="17">
        <v>1</v>
      </c>
      <c r="H52" s="22">
        <v>2</v>
      </c>
      <c r="I52" s="23">
        <v>3</v>
      </c>
      <c r="J52" s="24">
        <v>4</v>
      </c>
      <c r="K52" s="25">
        <v>5</v>
      </c>
      <c r="S52">
        <v>25</v>
      </c>
      <c r="T52" t="s">
        <v>82</v>
      </c>
      <c r="U52" s="21">
        <v>1</v>
      </c>
      <c r="V52">
        <v>5.8517854105338794</v>
      </c>
      <c r="AZ52" t="s">
        <v>167</v>
      </c>
      <c r="BA52">
        <v>0.49735257029533386</v>
      </c>
      <c r="BB52">
        <v>0.74718403816223145</v>
      </c>
      <c r="BC52">
        <v>0.33654606342315674</v>
      </c>
      <c r="BD52">
        <v>0.3247448205947876</v>
      </c>
      <c r="BE52">
        <v>0.32172718644142151</v>
      </c>
      <c r="BF52">
        <v>0.5047222375869751</v>
      </c>
      <c r="BG52">
        <v>0.88697779178619385</v>
      </c>
      <c r="BH52">
        <v>0.52757811546325684</v>
      </c>
      <c r="BI52">
        <v>0.5718461275100708</v>
      </c>
      <c r="BJ52">
        <v>0.45842075347900391</v>
      </c>
      <c r="BK52">
        <v>0.4152773916721344</v>
      </c>
      <c r="BL52">
        <v>0.84481191635131836</v>
      </c>
      <c r="BM52">
        <v>0.47216334939002991</v>
      </c>
      <c r="BN52">
        <v>0.17316259443759918</v>
      </c>
      <c r="BO52">
        <v>6.8409651517868042E-2</v>
      </c>
      <c r="BP52">
        <v>0.81303352117538452</v>
      </c>
      <c r="BQ52">
        <v>0.35769695043563843</v>
      </c>
      <c r="BR52">
        <v>0.20792417228221893</v>
      </c>
      <c r="BS52">
        <v>0.42561137676239014</v>
      </c>
      <c r="BT52">
        <v>0.45099672675132751</v>
      </c>
      <c r="BU52">
        <v>0.81033575534820557</v>
      </c>
      <c r="BV52">
        <v>0.59617382287979126</v>
      </c>
      <c r="BW52">
        <v>0.79170691967010498</v>
      </c>
      <c r="BY52">
        <v>0.91104799509048462</v>
      </c>
      <c r="BZ52">
        <v>0.52772372961044312</v>
      </c>
      <c r="CA52">
        <v>0.69613116979598999</v>
      </c>
      <c r="CB52">
        <v>0.7564162015914917</v>
      </c>
      <c r="CC52">
        <v>0.5534282922744751</v>
      </c>
      <c r="CD52">
        <v>0.87928241491317749</v>
      </c>
    </row>
    <row r="53" spans="1:82">
      <c r="A53">
        <v>40</v>
      </c>
      <c r="B53" t="s">
        <v>82</v>
      </c>
      <c r="C53" s="21">
        <v>2</v>
      </c>
      <c r="D53">
        <v>1.6026559058798679</v>
      </c>
      <c r="F53" s="18">
        <v>0</v>
      </c>
      <c r="G53" s="17">
        <v>1</v>
      </c>
      <c r="H53" s="22">
        <v>2</v>
      </c>
      <c r="I53" s="23">
        <v>3</v>
      </c>
      <c r="J53" s="24">
        <v>4</v>
      </c>
      <c r="K53" s="25">
        <v>5</v>
      </c>
      <c r="S53">
        <v>25</v>
      </c>
      <c r="T53" t="s">
        <v>82</v>
      </c>
      <c r="U53" s="21">
        <v>1</v>
      </c>
      <c r="V53">
        <v>2.3453217716604233</v>
      </c>
      <c r="AZ53" t="s">
        <v>167</v>
      </c>
      <c r="BA53">
        <v>0.55306512117385864</v>
      </c>
      <c r="BB53">
        <v>0.81627959012985229</v>
      </c>
      <c r="BC53">
        <v>0.38097959756851196</v>
      </c>
      <c r="BD53">
        <v>0.36829718947410583</v>
      </c>
      <c r="BE53">
        <v>0.36509144306182861</v>
      </c>
      <c r="BF53">
        <v>0.5607725977897644</v>
      </c>
      <c r="BG53">
        <v>0.81320643424987793</v>
      </c>
      <c r="BH53">
        <v>0.58483749628067017</v>
      </c>
      <c r="BI53">
        <v>0.63095980882644653</v>
      </c>
      <c r="BJ53">
        <v>0.5117347240447998</v>
      </c>
      <c r="BK53">
        <v>0.36819890141487122</v>
      </c>
      <c r="BL53">
        <v>0.77428156137466431</v>
      </c>
      <c r="BM53">
        <v>0.42136979103088379</v>
      </c>
      <c r="BN53">
        <v>0.14736206829547882</v>
      </c>
      <c r="BO53">
        <v>5.5805578827857971E-2</v>
      </c>
      <c r="BP53">
        <v>0.74432206153869629</v>
      </c>
      <c r="BQ53">
        <v>0.3148726224899292</v>
      </c>
      <c r="BR53">
        <v>0.17846669256687164</v>
      </c>
      <c r="BS53">
        <v>0.37783956527709961</v>
      </c>
      <c r="BT53">
        <v>0.40153232216835022</v>
      </c>
      <c r="BU53">
        <v>0.88384050130844116</v>
      </c>
      <c r="BV53">
        <v>0.53810817003250122</v>
      </c>
      <c r="BW53">
        <v>0.72418689727783203</v>
      </c>
      <c r="BX53">
        <v>0.91104799509048462</v>
      </c>
      <c r="BZ53">
        <v>0.47351697087287903</v>
      </c>
      <c r="CA53">
        <v>0.63298487663269043</v>
      </c>
      <c r="CB53">
        <v>0.82602125406265259</v>
      </c>
      <c r="CC53">
        <v>0.61195129156112671</v>
      </c>
      <c r="CD53">
        <v>0.8064115047454834</v>
      </c>
    </row>
    <row r="54" spans="1:82">
      <c r="A54">
        <v>40</v>
      </c>
      <c r="B54" t="s">
        <v>82</v>
      </c>
      <c r="C54" s="21">
        <v>2</v>
      </c>
      <c r="D54">
        <v>5.1679814279057235</v>
      </c>
      <c r="F54" s="18">
        <v>0</v>
      </c>
      <c r="G54" s="17">
        <v>1</v>
      </c>
      <c r="H54" s="22">
        <v>2</v>
      </c>
      <c r="I54" s="23">
        <v>3</v>
      </c>
      <c r="J54" s="24">
        <v>4</v>
      </c>
      <c r="K54" s="25">
        <v>5</v>
      </c>
      <c r="S54">
        <v>25</v>
      </c>
      <c r="T54" t="s">
        <v>82</v>
      </c>
      <c r="U54" s="21">
        <v>1</v>
      </c>
      <c r="V54">
        <v>9.1980672102113932</v>
      </c>
      <c r="AZ54" t="s">
        <v>168</v>
      </c>
      <c r="BA54">
        <v>0.20568341016769409</v>
      </c>
      <c r="BB54">
        <v>0.3620457649230957</v>
      </c>
      <c r="BC54">
        <v>0.12046551704406738</v>
      </c>
      <c r="BD54">
        <v>0.11449218541383743</v>
      </c>
      <c r="BE54">
        <v>0.11283604055643082</v>
      </c>
      <c r="BF54">
        <v>0.21036472916603088</v>
      </c>
      <c r="BG54">
        <v>0.60262423753738403</v>
      </c>
      <c r="BH54">
        <v>0.22410646080970764</v>
      </c>
      <c r="BI54">
        <v>0.25222283601760864</v>
      </c>
      <c r="BJ54">
        <v>0.18369440734386444</v>
      </c>
      <c r="BK54">
        <v>0.82704347372055054</v>
      </c>
      <c r="BL54">
        <v>0.63784867525100708</v>
      </c>
      <c r="BM54">
        <v>0.90892308950424194</v>
      </c>
      <c r="BN54">
        <v>0.43525654077529907</v>
      </c>
      <c r="BO54">
        <v>0.21718291938304901</v>
      </c>
      <c r="BP54">
        <v>0.66401416063308716</v>
      </c>
      <c r="BQ54">
        <v>0.7418217658996582</v>
      </c>
      <c r="BR54">
        <v>0.49695399403572083</v>
      </c>
      <c r="BS54">
        <v>0.84168434143066406</v>
      </c>
      <c r="BT54">
        <v>0.87840372323989868</v>
      </c>
      <c r="BU54">
        <v>0.40657117962837219</v>
      </c>
      <c r="BV54">
        <v>0.89583057165145874</v>
      </c>
      <c r="BW54">
        <v>0.67968440055847168</v>
      </c>
      <c r="BX54">
        <v>0.52772372961044312</v>
      </c>
      <c r="BY54">
        <v>0.47351697087287903</v>
      </c>
      <c r="CA54">
        <v>0.77575516700744629</v>
      </c>
      <c r="CB54">
        <v>0.36958089470863342</v>
      </c>
      <c r="CC54">
        <v>0.24004234373569489</v>
      </c>
      <c r="CD54">
        <v>0.60997986793518066</v>
      </c>
    </row>
    <row r="55" spans="1:82">
      <c r="A55">
        <v>40</v>
      </c>
      <c r="B55" t="s">
        <v>82</v>
      </c>
      <c r="C55" s="21">
        <v>2</v>
      </c>
      <c r="D55">
        <v>1.1198378347676226</v>
      </c>
      <c r="S55">
        <v>25</v>
      </c>
      <c r="T55" t="s">
        <v>82</v>
      </c>
      <c r="U55" s="21">
        <v>1</v>
      </c>
      <c r="V55">
        <v>2.8137309713861236</v>
      </c>
      <c r="AZ55" t="s">
        <v>168</v>
      </c>
      <c r="BA55">
        <v>0.30433958768844604</v>
      </c>
      <c r="BB55">
        <v>0.5001680850982666</v>
      </c>
      <c r="BC55">
        <v>0.19008748233318329</v>
      </c>
      <c r="BD55">
        <v>0.18172194063663483</v>
      </c>
      <c r="BE55">
        <v>0.17934934794902802</v>
      </c>
      <c r="BF55">
        <v>0.31050443649291992</v>
      </c>
      <c r="BG55">
        <v>0.78212904930114746</v>
      </c>
      <c r="BH55">
        <v>0.32832247018814087</v>
      </c>
      <c r="BI55">
        <v>0.36434328556060791</v>
      </c>
      <c r="BJ55">
        <v>0.27549505233764648</v>
      </c>
      <c r="BK55">
        <v>0.64147281646728516</v>
      </c>
      <c r="BL55">
        <v>0.82427918910980225</v>
      </c>
      <c r="BM55">
        <v>0.70770037174224854</v>
      </c>
      <c r="BN55">
        <v>0.30904734134674072</v>
      </c>
      <c r="BO55">
        <v>0.14082477986812592</v>
      </c>
      <c r="BP55">
        <v>0.85568976402282715</v>
      </c>
      <c r="BQ55">
        <v>0.56710201501846313</v>
      </c>
      <c r="BR55">
        <v>0.35943806171417236</v>
      </c>
      <c r="BS55">
        <v>0.65314137935638428</v>
      </c>
      <c r="BT55">
        <v>0.68370634317398071</v>
      </c>
      <c r="BU55">
        <v>0.55389457941055298</v>
      </c>
      <c r="BV55">
        <v>0.86109209060668945</v>
      </c>
      <c r="BW55">
        <v>0.87539774179458618</v>
      </c>
      <c r="BX55">
        <v>0.69613116979598999</v>
      </c>
      <c r="BY55">
        <v>0.63298487663269043</v>
      </c>
      <c r="BZ55">
        <v>0.77575516700744629</v>
      </c>
      <c r="CB55">
        <v>0.50942724943161011</v>
      </c>
      <c r="CC55">
        <v>0.34880036115646362</v>
      </c>
      <c r="CD55">
        <v>0.79145592451095581</v>
      </c>
    </row>
    <row r="56" spans="1:82">
      <c r="A56">
        <v>40</v>
      </c>
      <c r="B56" t="s">
        <v>82</v>
      </c>
      <c r="C56" s="21">
        <v>3</v>
      </c>
      <c r="D56">
        <v>8.3525384930838875</v>
      </c>
      <c r="F56" t="s">
        <v>169</v>
      </c>
      <c r="S56">
        <v>25</v>
      </c>
      <c r="T56" t="s">
        <v>82</v>
      </c>
      <c r="U56" s="21">
        <v>2</v>
      </c>
      <c r="V56">
        <v>15.876261225268996</v>
      </c>
      <c r="AZ56" t="s">
        <v>168</v>
      </c>
      <c r="BA56">
        <v>0.68185150623321533</v>
      </c>
      <c r="BB56">
        <v>0.98045837879180908</v>
      </c>
      <c r="BC56">
        <v>0.48654055595397949</v>
      </c>
      <c r="BD56">
        <v>0.47202500700950623</v>
      </c>
      <c r="BE56">
        <v>0.46841433644294739</v>
      </c>
      <c r="BF56">
        <v>0.69039434194564819</v>
      </c>
      <c r="BG56">
        <v>0.67118251323699951</v>
      </c>
      <c r="BH56">
        <v>0.71708172559738159</v>
      </c>
      <c r="BI56">
        <v>0.76713091135025024</v>
      </c>
      <c r="BJ56">
        <v>0.63557904958724976</v>
      </c>
      <c r="BK56">
        <v>0.27977603673934937</v>
      </c>
      <c r="BL56">
        <v>0.63605856895446777</v>
      </c>
      <c r="BM56">
        <v>0.32485499978065491</v>
      </c>
      <c r="BN56">
        <v>0.10200992971658707</v>
      </c>
      <c r="BO56">
        <v>3.5041440278291702E-2</v>
      </c>
      <c r="BP56">
        <v>0.60917651653289795</v>
      </c>
      <c r="BQ56">
        <v>0.23540376126766205</v>
      </c>
      <c r="BR56">
        <v>0.12597279250621796</v>
      </c>
      <c r="BS56">
        <v>0.28790238499641418</v>
      </c>
      <c r="BT56">
        <v>0.30794134736061096</v>
      </c>
      <c r="BU56">
        <v>0.92824912071228027</v>
      </c>
      <c r="BV56">
        <v>0.42570692300796509</v>
      </c>
      <c r="BW56">
        <v>0.59116488695144653</v>
      </c>
      <c r="BX56">
        <v>0.7564162015914917</v>
      </c>
      <c r="BY56">
        <v>0.82602125406265259</v>
      </c>
      <c r="BZ56">
        <v>0.36958089470863342</v>
      </c>
      <c r="CA56">
        <v>0.50942724943161011</v>
      </c>
      <c r="CC56">
        <v>0.74697977304458618</v>
      </c>
      <c r="CD56">
        <v>0.66483491659164429</v>
      </c>
    </row>
    <row r="57" spans="1:82">
      <c r="A57">
        <v>40</v>
      </c>
      <c r="B57" t="s">
        <v>82</v>
      </c>
      <c r="C57" s="21">
        <v>3</v>
      </c>
      <c r="D57">
        <v>9.5326473384190642</v>
      </c>
      <c r="F57" s="18">
        <v>0</v>
      </c>
      <c r="G57" s="17">
        <v>1</v>
      </c>
      <c r="H57" s="22">
        <v>2</v>
      </c>
      <c r="I57" s="23">
        <v>3</v>
      </c>
      <c r="J57" s="24">
        <v>4</v>
      </c>
      <c r="K57" s="25">
        <v>5</v>
      </c>
      <c r="S57">
        <v>25</v>
      </c>
      <c r="T57" t="s">
        <v>82</v>
      </c>
      <c r="U57" s="21">
        <v>2</v>
      </c>
      <c r="V57">
        <v>9.1848462031743363</v>
      </c>
      <c r="AZ57" t="s">
        <v>168</v>
      </c>
      <c r="BA57">
        <v>0.90767538547515869</v>
      </c>
      <c r="BB57">
        <v>0.75345253944396973</v>
      </c>
      <c r="BC57">
        <v>0.67732125520706177</v>
      </c>
      <c r="BD57">
        <v>0.66011494398117065</v>
      </c>
      <c r="BE57">
        <v>0.65579873323440552</v>
      </c>
      <c r="BF57">
        <v>0.91977167129516602</v>
      </c>
      <c r="BG57">
        <v>0.48209097981452942</v>
      </c>
      <c r="BH57">
        <v>0.95479714870452881</v>
      </c>
      <c r="BI57">
        <v>0.96508395671844482</v>
      </c>
      <c r="BJ57">
        <v>0.85293483734130859</v>
      </c>
      <c r="BK57">
        <v>0.17359147965908051</v>
      </c>
      <c r="BL57">
        <v>0.45209944248199463</v>
      </c>
      <c r="BM57">
        <v>0.20659595727920532</v>
      </c>
      <c r="BN57">
        <v>5.3857643157243729E-2</v>
      </c>
      <c r="BO57">
        <v>1.5582431107759476E-2</v>
      </c>
      <c r="BP57">
        <v>0.42979678511619568</v>
      </c>
      <c r="BQ57">
        <v>0.14205822348594666</v>
      </c>
      <c r="BR57">
        <v>6.8810775876045227E-2</v>
      </c>
      <c r="BS57">
        <v>0.17948015034198761</v>
      </c>
      <c r="BT57">
        <v>0.19410070776939392</v>
      </c>
      <c r="BU57">
        <v>0.69554144144058228</v>
      </c>
      <c r="BV57">
        <v>0.28297945857048035</v>
      </c>
      <c r="BW57">
        <v>0.41495582461357117</v>
      </c>
      <c r="BX57">
        <v>0.5534282922744751</v>
      </c>
      <c r="BY57">
        <v>0.61195129156112671</v>
      </c>
      <c r="BZ57">
        <v>0.24004234373569489</v>
      </c>
      <c r="CA57">
        <v>0.34880036115646362</v>
      </c>
      <c r="CB57">
        <v>0.74697977304458618</v>
      </c>
      <c r="CD57">
        <v>0.47619110345840454</v>
      </c>
    </row>
    <row r="58" spans="1:82">
      <c r="A58">
        <v>40</v>
      </c>
      <c r="B58" t="s">
        <v>82</v>
      </c>
      <c r="C58" s="21">
        <v>3</v>
      </c>
      <c r="D58">
        <v>3.2348918228912682</v>
      </c>
      <c r="F58" s="18">
        <v>0</v>
      </c>
      <c r="G58" s="17">
        <v>1</v>
      </c>
      <c r="H58" s="22">
        <v>2</v>
      </c>
      <c r="I58" s="23">
        <v>3</v>
      </c>
      <c r="J58" s="24">
        <v>4</v>
      </c>
      <c r="K58" s="25">
        <v>5</v>
      </c>
      <c r="S58">
        <v>25</v>
      </c>
      <c r="T58" t="s">
        <v>82</v>
      </c>
      <c r="U58" s="21">
        <v>2</v>
      </c>
      <c r="V58">
        <v>5.2259441801789315</v>
      </c>
      <c r="AZ58" t="s">
        <v>168</v>
      </c>
      <c r="BA58">
        <v>0.42363435029983521</v>
      </c>
      <c r="BB58">
        <v>0.65526491403579712</v>
      </c>
      <c r="BC58">
        <v>0.27919274568557739</v>
      </c>
      <c r="BD58">
        <v>0.26855462789535522</v>
      </c>
      <c r="BE58">
        <v>0.26571008563041687</v>
      </c>
      <c r="BF58">
        <v>0.43071168661117554</v>
      </c>
      <c r="BG58">
        <v>0.98319751024246216</v>
      </c>
      <c r="BH58">
        <v>0.45197966694831848</v>
      </c>
      <c r="BI58">
        <v>0.49397891759872437</v>
      </c>
      <c r="BJ58">
        <v>0.3881429135799408</v>
      </c>
      <c r="BK58">
        <v>0.48844346404075623</v>
      </c>
      <c r="BL58">
        <v>0.95499110221862793</v>
      </c>
      <c r="BM58">
        <v>0.54979759454727173</v>
      </c>
      <c r="BN58">
        <v>0.21504940092563629</v>
      </c>
      <c r="BO58">
        <v>8.9720472693443298E-2</v>
      </c>
      <c r="BP58">
        <v>0.91835474967956543</v>
      </c>
      <c r="BQ58">
        <v>0.42483618855476379</v>
      </c>
      <c r="BR58">
        <v>0.25522640347480774</v>
      </c>
      <c r="BS58">
        <v>0.49953380227088928</v>
      </c>
      <c r="BT58">
        <v>0.52707993984222412</v>
      </c>
      <c r="BU58">
        <v>0.7154242992401123</v>
      </c>
      <c r="BV58">
        <v>0.68380588293075562</v>
      </c>
      <c r="BW58">
        <v>0.89455270767211914</v>
      </c>
      <c r="BX58">
        <v>0.87928241491317749</v>
      </c>
      <c r="BY58">
        <v>0.8064115047454834</v>
      </c>
      <c r="BZ58">
        <v>0.60997986793518066</v>
      </c>
      <c r="CA58">
        <v>0.79145592451095581</v>
      </c>
      <c r="CB58">
        <v>0.66483491659164429</v>
      </c>
      <c r="CC58">
        <v>0.47619110345840454</v>
      </c>
    </row>
    <row r="59" spans="1:82">
      <c r="A59">
        <v>40</v>
      </c>
      <c r="B59" t="s">
        <v>82</v>
      </c>
      <c r="C59" s="21">
        <v>3</v>
      </c>
      <c r="D59">
        <v>6.5605011426845552</v>
      </c>
      <c r="F59" s="18">
        <v>0</v>
      </c>
      <c r="G59" s="17">
        <v>1</v>
      </c>
      <c r="H59" s="22">
        <v>2</v>
      </c>
      <c r="I59" s="23">
        <v>3</v>
      </c>
      <c r="J59" s="24">
        <v>4</v>
      </c>
      <c r="K59" s="25">
        <v>5</v>
      </c>
      <c r="S59">
        <v>25</v>
      </c>
      <c r="T59" t="s">
        <v>82</v>
      </c>
      <c r="U59" s="21">
        <v>2</v>
      </c>
      <c r="V59">
        <v>6.7197128947665776</v>
      </c>
    </row>
    <row r="60" spans="1:82">
      <c r="A60">
        <v>40</v>
      </c>
      <c r="B60" t="s">
        <v>82</v>
      </c>
      <c r="C60" s="21">
        <v>3</v>
      </c>
      <c r="D60">
        <v>5.3330492253362234</v>
      </c>
      <c r="F60" s="18">
        <v>0</v>
      </c>
      <c r="G60" s="17">
        <v>1</v>
      </c>
      <c r="H60" s="22">
        <v>2</v>
      </c>
      <c r="I60" s="23">
        <v>3</v>
      </c>
      <c r="J60" s="24">
        <v>4</v>
      </c>
      <c r="K60" s="25">
        <v>5</v>
      </c>
      <c r="S60">
        <v>25</v>
      </c>
      <c r="T60" t="s">
        <v>82</v>
      </c>
      <c r="U60" s="21">
        <v>2</v>
      </c>
      <c r="V60">
        <v>8.3779140021988532</v>
      </c>
    </row>
    <row r="61" spans="1:82">
      <c r="A61">
        <v>40</v>
      </c>
      <c r="B61" t="s">
        <v>82</v>
      </c>
      <c r="C61" s="21">
        <v>3</v>
      </c>
      <c r="D61">
        <v>2.8873196918098509</v>
      </c>
      <c r="F61" s="18">
        <v>0</v>
      </c>
      <c r="G61" s="17">
        <v>1</v>
      </c>
      <c r="H61" s="22">
        <v>2</v>
      </c>
      <c r="I61" s="23">
        <v>3</v>
      </c>
      <c r="J61" s="24">
        <v>4</v>
      </c>
      <c r="K61" s="25">
        <v>5</v>
      </c>
      <c r="S61">
        <v>25</v>
      </c>
      <c r="T61" t="s">
        <v>82</v>
      </c>
      <c r="U61" s="21">
        <v>2</v>
      </c>
      <c r="V61">
        <v>2.810489515588328</v>
      </c>
    </row>
    <row r="62" spans="1:82">
      <c r="A62">
        <v>40</v>
      </c>
      <c r="B62" t="s">
        <v>82</v>
      </c>
      <c r="C62" s="21">
        <v>3</v>
      </c>
      <c r="D62">
        <v>5.0126781178967512</v>
      </c>
      <c r="F62" s="18">
        <v>0</v>
      </c>
      <c r="G62" s="17">
        <v>1</v>
      </c>
      <c r="H62" s="22">
        <v>2</v>
      </c>
      <c r="I62" s="23">
        <v>3</v>
      </c>
      <c r="J62" s="24">
        <v>4</v>
      </c>
      <c r="K62" s="25">
        <v>5</v>
      </c>
      <c r="S62">
        <v>25</v>
      </c>
      <c r="T62" t="s">
        <v>82</v>
      </c>
      <c r="U62" s="21">
        <v>3</v>
      </c>
      <c r="V62">
        <v>14.777296761392027</v>
      </c>
    </row>
    <row r="63" spans="1:82">
      <c r="A63">
        <v>40</v>
      </c>
      <c r="B63" t="s">
        <v>82</v>
      </c>
      <c r="C63" s="21">
        <v>3</v>
      </c>
      <c r="D63">
        <v>1.6796631627051313</v>
      </c>
      <c r="F63" t="s">
        <v>170</v>
      </c>
      <c r="S63">
        <v>25</v>
      </c>
      <c r="T63" t="s">
        <v>82</v>
      </c>
      <c r="U63" s="21">
        <v>3</v>
      </c>
      <c r="V63">
        <v>8.1159710208438582</v>
      </c>
    </row>
    <row r="64" spans="1:82">
      <c r="A64">
        <v>40</v>
      </c>
      <c r="B64" t="s">
        <v>82</v>
      </c>
      <c r="C64" s="21">
        <v>4</v>
      </c>
      <c r="D64">
        <v>6.3217352748393338</v>
      </c>
      <c r="F64" s="18">
        <v>0</v>
      </c>
      <c r="G64" s="17">
        <v>1</v>
      </c>
      <c r="H64" s="22">
        <v>2</v>
      </c>
      <c r="I64" s="23">
        <v>3</v>
      </c>
      <c r="J64" s="24">
        <v>4</v>
      </c>
      <c r="K64" s="25">
        <v>5</v>
      </c>
      <c r="S64">
        <v>25</v>
      </c>
      <c r="T64" t="s">
        <v>82</v>
      </c>
      <c r="U64" s="21">
        <v>3</v>
      </c>
      <c r="V64">
        <v>6.5351571536980453</v>
      </c>
    </row>
    <row r="65" spans="1:22">
      <c r="A65">
        <v>40</v>
      </c>
      <c r="B65" t="s">
        <v>82</v>
      </c>
      <c r="C65" s="21">
        <v>4</v>
      </c>
      <c r="D65">
        <v>9.2843298183946192</v>
      </c>
      <c r="F65" s="18">
        <v>0</v>
      </c>
      <c r="G65" s="17">
        <v>1</v>
      </c>
      <c r="H65" s="22">
        <v>2</v>
      </c>
      <c r="I65" s="23">
        <v>3</v>
      </c>
      <c r="J65" s="24">
        <v>4</v>
      </c>
      <c r="K65" s="25">
        <v>5</v>
      </c>
      <c r="S65">
        <v>25</v>
      </c>
      <c r="T65" t="s">
        <v>82</v>
      </c>
      <c r="U65" s="21">
        <v>3</v>
      </c>
      <c r="V65">
        <v>4.9888109366502489</v>
      </c>
    </row>
    <row r="66" spans="1:22">
      <c r="A66">
        <v>40</v>
      </c>
      <c r="B66" t="s">
        <v>82</v>
      </c>
      <c r="C66" s="21">
        <v>4</v>
      </c>
      <c r="D66">
        <v>4.0770885865855231</v>
      </c>
      <c r="F66" s="18">
        <v>0</v>
      </c>
      <c r="G66" s="17">
        <v>1</v>
      </c>
      <c r="H66" s="22">
        <v>2</v>
      </c>
      <c r="I66" s="23">
        <v>3</v>
      </c>
      <c r="J66" s="24">
        <v>4</v>
      </c>
      <c r="K66" s="25">
        <v>5</v>
      </c>
      <c r="S66">
        <v>25</v>
      </c>
      <c r="T66" t="s">
        <v>82</v>
      </c>
      <c r="U66" s="21">
        <v>3</v>
      </c>
      <c r="V66">
        <v>10.541933803081525</v>
      </c>
    </row>
    <row r="67" spans="1:22">
      <c r="A67">
        <v>40</v>
      </c>
      <c r="B67" t="s">
        <v>82</v>
      </c>
      <c r="C67" s="21">
        <v>4</v>
      </c>
      <c r="D67">
        <v>5.2703008396805622</v>
      </c>
      <c r="F67" s="18">
        <v>0</v>
      </c>
      <c r="G67" s="17">
        <v>1</v>
      </c>
      <c r="H67" s="22">
        <v>2</v>
      </c>
      <c r="I67" s="23">
        <v>3</v>
      </c>
      <c r="J67" s="24">
        <v>4</v>
      </c>
      <c r="K67" s="25">
        <v>5</v>
      </c>
      <c r="S67">
        <v>25</v>
      </c>
      <c r="T67" t="s">
        <v>82</v>
      </c>
      <c r="U67" s="21">
        <v>3</v>
      </c>
      <c r="V67">
        <v>2.3111579838279708</v>
      </c>
    </row>
    <row r="68" spans="1:22">
      <c r="A68">
        <v>40</v>
      </c>
      <c r="B68" t="s">
        <v>82</v>
      </c>
      <c r="C68" s="21">
        <v>4</v>
      </c>
      <c r="D68">
        <v>10.531853703346815</v>
      </c>
      <c r="F68" s="18">
        <v>0</v>
      </c>
      <c r="G68" s="17">
        <v>1</v>
      </c>
      <c r="H68" s="22">
        <v>2</v>
      </c>
      <c r="I68" s="23">
        <v>3</v>
      </c>
      <c r="J68" s="24">
        <v>4</v>
      </c>
      <c r="K68" s="25">
        <v>5</v>
      </c>
      <c r="S68">
        <v>25</v>
      </c>
      <c r="T68" t="s">
        <v>82</v>
      </c>
      <c r="U68" s="21">
        <v>4</v>
      </c>
      <c r="V68">
        <v>16.841936574175882</v>
      </c>
    </row>
    <row r="69" spans="1:22">
      <c r="A69">
        <v>40</v>
      </c>
      <c r="B69" t="s">
        <v>82</v>
      </c>
      <c r="C69" s="21">
        <v>4</v>
      </c>
      <c r="D69">
        <v>3.4675434793306117</v>
      </c>
      <c r="F69" s="18">
        <v>0</v>
      </c>
      <c r="G69" s="17">
        <v>1</v>
      </c>
      <c r="H69" s="22">
        <v>2</v>
      </c>
      <c r="I69" s="23">
        <v>3</v>
      </c>
      <c r="J69" s="24">
        <v>4</v>
      </c>
      <c r="K69" s="25">
        <v>5</v>
      </c>
      <c r="S69">
        <v>25</v>
      </c>
      <c r="T69" t="s">
        <v>82</v>
      </c>
      <c r="U69" s="21">
        <v>4</v>
      </c>
      <c r="V69">
        <v>9.0966633447884622</v>
      </c>
    </row>
    <row r="70" spans="1:22">
      <c r="A70">
        <v>40</v>
      </c>
      <c r="B70" t="s">
        <v>82</v>
      </c>
      <c r="C70" s="21">
        <v>4</v>
      </c>
      <c r="D70">
        <v>3.8196409318087103</v>
      </c>
      <c r="G70" s="17">
        <v>1</v>
      </c>
      <c r="H70" s="22">
        <v>2</v>
      </c>
      <c r="I70" s="23">
        <v>3</v>
      </c>
      <c r="J70" s="24">
        <v>4</v>
      </c>
      <c r="K70" s="25">
        <v>5</v>
      </c>
      <c r="S70">
        <v>25</v>
      </c>
      <c r="T70" t="s">
        <v>82</v>
      </c>
      <c r="U70" s="21">
        <v>4</v>
      </c>
      <c r="V70">
        <v>6.6800088202700465</v>
      </c>
    </row>
    <row r="71" spans="1:22">
      <c r="A71">
        <v>40</v>
      </c>
      <c r="B71" t="s">
        <v>82</v>
      </c>
      <c r="C71" s="21">
        <v>4</v>
      </c>
      <c r="D71">
        <v>0.55392473618017513</v>
      </c>
      <c r="G71" s="17">
        <v>1</v>
      </c>
      <c r="H71" s="22">
        <v>2</v>
      </c>
      <c r="I71" s="23">
        <v>3</v>
      </c>
      <c r="J71" s="24">
        <v>4</v>
      </c>
      <c r="K71" s="25">
        <v>5</v>
      </c>
      <c r="S71">
        <v>25</v>
      </c>
      <c r="T71" t="s">
        <v>82</v>
      </c>
      <c r="U71" s="21">
        <v>4</v>
      </c>
      <c r="V71">
        <v>6.5380251138148395</v>
      </c>
    </row>
    <row r="72" spans="1:22">
      <c r="A72">
        <v>40</v>
      </c>
      <c r="B72" t="s">
        <v>82</v>
      </c>
      <c r="C72" s="21">
        <v>5</v>
      </c>
      <c r="D72">
        <v>7.1526203097019234</v>
      </c>
      <c r="S72">
        <v>25</v>
      </c>
      <c r="T72" t="s">
        <v>82</v>
      </c>
      <c r="U72" s="21">
        <v>4</v>
      </c>
      <c r="V72">
        <v>8.736337523999973</v>
      </c>
    </row>
    <row r="73" spans="1:22">
      <c r="A73">
        <v>40</v>
      </c>
      <c r="B73" t="s">
        <v>82</v>
      </c>
      <c r="C73" s="21">
        <v>5</v>
      </c>
      <c r="D73">
        <v>10.571645337339399</v>
      </c>
      <c r="S73">
        <v>25</v>
      </c>
      <c r="T73" t="s">
        <v>82</v>
      </c>
      <c r="U73" s="21">
        <v>4</v>
      </c>
      <c r="V73">
        <v>1.7533329088073994</v>
      </c>
    </row>
    <row r="74" spans="1:22">
      <c r="A74">
        <v>40</v>
      </c>
      <c r="B74" t="s">
        <v>82</v>
      </c>
      <c r="C74" s="21">
        <v>5</v>
      </c>
      <c r="D74">
        <v>4.0333512967315501</v>
      </c>
      <c r="S74">
        <v>40</v>
      </c>
      <c r="T74" t="s">
        <v>66</v>
      </c>
      <c r="U74" s="21">
        <v>0</v>
      </c>
      <c r="V74">
        <v>8.0314378479340611</v>
      </c>
    </row>
    <row r="75" spans="1:22">
      <c r="A75">
        <v>40</v>
      </c>
      <c r="B75" t="s">
        <v>82</v>
      </c>
      <c r="C75" s="21">
        <v>5</v>
      </c>
      <c r="D75">
        <v>6.8298910139384308</v>
      </c>
      <c r="S75">
        <v>40</v>
      </c>
      <c r="T75" t="s">
        <v>66</v>
      </c>
      <c r="U75" s="21">
        <v>0</v>
      </c>
      <c r="V75">
        <v>5.5915149325170832</v>
      </c>
    </row>
    <row r="76" spans="1:22">
      <c r="A76">
        <v>40</v>
      </c>
      <c r="B76" t="s">
        <v>82</v>
      </c>
      <c r="C76" s="21">
        <v>5</v>
      </c>
      <c r="D76">
        <v>6.6775047917658528</v>
      </c>
      <c r="S76">
        <v>40</v>
      </c>
      <c r="T76" t="s">
        <v>66</v>
      </c>
      <c r="U76" s="21">
        <v>0</v>
      </c>
      <c r="V76">
        <v>7.9190029660316128</v>
      </c>
    </row>
    <row r="77" spans="1:22">
      <c r="A77">
        <v>40</v>
      </c>
      <c r="B77" t="s">
        <v>82</v>
      </c>
      <c r="C77" s="21">
        <v>5</v>
      </c>
      <c r="D77">
        <v>4.6969412858558597</v>
      </c>
      <c r="S77">
        <v>40</v>
      </c>
      <c r="T77" t="s">
        <v>66</v>
      </c>
      <c r="U77" s="21">
        <v>0</v>
      </c>
      <c r="V77">
        <v>1.0332526876140908</v>
      </c>
    </row>
    <row r="78" spans="1:22">
      <c r="A78">
        <v>40</v>
      </c>
      <c r="B78" t="s">
        <v>82</v>
      </c>
      <c r="C78" s="21">
        <v>5</v>
      </c>
      <c r="D78">
        <v>4.4237578777733058</v>
      </c>
      <c r="S78">
        <v>40</v>
      </c>
      <c r="T78" t="s">
        <v>66</v>
      </c>
      <c r="U78" s="21">
        <v>0</v>
      </c>
      <c r="V78">
        <v>5.5221361884806601</v>
      </c>
    </row>
    <row r="79" spans="1:22">
      <c r="A79">
        <v>40</v>
      </c>
      <c r="B79" t="s">
        <v>82</v>
      </c>
      <c r="C79" s="21">
        <v>5</v>
      </c>
      <c r="D79">
        <v>0.99749414524924707</v>
      </c>
      <c r="S79">
        <v>40</v>
      </c>
      <c r="T79" t="s">
        <v>66</v>
      </c>
      <c r="U79" s="21">
        <v>0</v>
      </c>
      <c r="V79">
        <v>3.5858559629535076</v>
      </c>
    </row>
    <row r="80" spans="1:22">
      <c r="A80">
        <v>25</v>
      </c>
      <c r="B80" t="s">
        <v>171</v>
      </c>
      <c r="C80" s="21">
        <v>0</v>
      </c>
      <c r="D80">
        <v>7.8573277791391591</v>
      </c>
      <c r="S80">
        <v>40</v>
      </c>
      <c r="T80" t="s">
        <v>66</v>
      </c>
      <c r="U80" s="21">
        <v>1</v>
      </c>
      <c r="V80">
        <v>10.402358640066257</v>
      </c>
    </row>
    <row r="81" spans="1:22">
      <c r="A81">
        <v>25</v>
      </c>
      <c r="B81" t="s">
        <v>171</v>
      </c>
      <c r="C81" s="21">
        <v>0</v>
      </c>
      <c r="D81">
        <v>12.284440244827628</v>
      </c>
      <c r="S81">
        <v>40</v>
      </c>
      <c r="T81" t="s">
        <v>66</v>
      </c>
      <c r="U81" s="21">
        <v>1</v>
      </c>
      <c r="V81">
        <v>5.4334836969022051</v>
      </c>
    </row>
    <row r="82" spans="1:22">
      <c r="A82">
        <v>25</v>
      </c>
      <c r="B82" t="s">
        <v>171</v>
      </c>
      <c r="C82" s="21">
        <v>0</v>
      </c>
      <c r="D82">
        <v>8.879991907436759</v>
      </c>
      <c r="S82">
        <v>40</v>
      </c>
      <c r="T82" t="s">
        <v>66</v>
      </c>
      <c r="U82" s="21">
        <v>1</v>
      </c>
      <c r="V82">
        <v>3.666112254691773</v>
      </c>
    </row>
    <row r="83" spans="1:22">
      <c r="A83">
        <v>25</v>
      </c>
      <c r="B83" t="s">
        <v>171</v>
      </c>
      <c r="C83" s="21">
        <v>0</v>
      </c>
      <c r="D83">
        <v>6.9865999979004378</v>
      </c>
      <c r="S83">
        <v>40</v>
      </c>
      <c r="T83" t="s">
        <v>66</v>
      </c>
      <c r="U83" s="21">
        <v>1</v>
      </c>
      <c r="V83">
        <v>10.258630330050819</v>
      </c>
    </row>
    <row r="84" spans="1:22">
      <c r="A84">
        <v>25</v>
      </c>
      <c r="B84" t="s">
        <v>171</v>
      </c>
      <c r="C84" s="21">
        <v>0</v>
      </c>
      <c r="D84">
        <v>6.6091945580810485</v>
      </c>
      <c r="S84">
        <v>40</v>
      </c>
      <c r="T84" t="s">
        <v>66</v>
      </c>
      <c r="U84" s="21">
        <v>1</v>
      </c>
      <c r="V84">
        <v>6.0434754813753733</v>
      </c>
    </row>
    <row r="85" spans="1:22">
      <c r="A85">
        <v>25</v>
      </c>
      <c r="B85" t="s">
        <v>171</v>
      </c>
      <c r="C85" s="21">
        <v>0</v>
      </c>
      <c r="D85">
        <v>4.488888885410403</v>
      </c>
      <c r="S85">
        <v>40</v>
      </c>
      <c r="T85" t="s">
        <v>66</v>
      </c>
      <c r="U85" s="21">
        <v>1</v>
      </c>
      <c r="V85">
        <v>3.3140524424419406</v>
      </c>
    </row>
    <row r="86" spans="1:22">
      <c r="A86">
        <v>25</v>
      </c>
      <c r="B86" t="s">
        <v>171</v>
      </c>
      <c r="C86" s="21">
        <v>0</v>
      </c>
      <c r="D86">
        <v>4.9969235233748943</v>
      </c>
      <c r="S86">
        <v>40</v>
      </c>
      <c r="T86" t="s">
        <v>66</v>
      </c>
      <c r="U86" s="21">
        <v>2</v>
      </c>
      <c r="V86">
        <v>7.877617674775812</v>
      </c>
    </row>
    <row r="87" spans="1:22">
      <c r="A87">
        <v>25</v>
      </c>
      <c r="B87" t="s">
        <v>171</v>
      </c>
      <c r="C87" s="21">
        <v>0</v>
      </c>
      <c r="D87">
        <v>5.698071705203926</v>
      </c>
      <c r="S87">
        <v>40</v>
      </c>
      <c r="T87" t="s">
        <v>66</v>
      </c>
      <c r="U87" s="21">
        <v>2</v>
      </c>
      <c r="V87">
        <v>5.0136595248631091</v>
      </c>
    </row>
    <row r="88" spans="1:22">
      <c r="A88">
        <v>25</v>
      </c>
      <c r="B88" t="s">
        <v>171</v>
      </c>
      <c r="C88" s="21">
        <v>0</v>
      </c>
      <c r="D88">
        <v>1.6552037405789217</v>
      </c>
      <c r="E88">
        <f>+AVERAGE(D80:D88)</f>
        <v>6.6062935935503528</v>
      </c>
      <c r="S88">
        <v>40</v>
      </c>
      <c r="T88" t="s">
        <v>66</v>
      </c>
      <c r="U88" s="21">
        <v>2</v>
      </c>
      <c r="V88">
        <v>1.2652821746491489</v>
      </c>
    </row>
    <row r="89" spans="1:22">
      <c r="A89">
        <v>25</v>
      </c>
      <c r="B89" t="s">
        <v>171</v>
      </c>
      <c r="C89" s="21">
        <v>1</v>
      </c>
      <c r="D89">
        <v>17.204172280542757</v>
      </c>
      <c r="E89">
        <f>+STDEV(D80:D88)</f>
        <v>2.9902427530590225</v>
      </c>
      <c r="S89">
        <v>40</v>
      </c>
      <c r="T89" t="s">
        <v>66</v>
      </c>
      <c r="U89" s="21">
        <v>2</v>
      </c>
      <c r="V89">
        <v>10.396761523803447</v>
      </c>
    </row>
    <row r="90" spans="1:22">
      <c r="A90">
        <v>25</v>
      </c>
      <c r="B90" t="s">
        <v>171</v>
      </c>
      <c r="C90" s="21">
        <v>1</v>
      </c>
      <c r="D90">
        <v>18.300288471084855</v>
      </c>
      <c r="E90">
        <f>+E89/3</f>
        <v>0.99674758435300748</v>
      </c>
      <c r="S90">
        <v>40</v>
      </c>
      <c r="T90" t="s">
        <v>66</v>
      </c>
      <c r="U90" s="21">
        <v>2</v>
      </c>
      <c r="V90">
        <v>5.0885050331790795</v>
      </c>
    </row>
    <row r="91" spans="1:22">
      <c r="A91">
        <v>25</v>
      </c>
      <c r="B91" t="s">
        <v>171</v>
      </c>
      <c r="C91" s="21">
        <v>1</v>
      </c>
      <c r="D91">
        <v>15.863765904821602</v>
      </c>
      <c r="E91">
        <f>+(E90/E88)*100</f>
        <v>15.08784873451765</v>
      </c>
      <c r="S91">
        <v>40</v>
      </c>
      <c r="T91" t="s">
        <v>66</v>
      </c>
      <c r="U91" s="21">
        <v>2</v>
      </c>
      <c r="V91">
        <v>3.3133281159382424</v>
      </c>
    </row>
    <row r="92" spans="1:22">
      <c r="A92">
        <v>25</v>
      </c>
      <c r="B92" t="s">
        <v>171</v>
      </c>
      <c r="C92" s="21">
        <v>1</v>
      </c>
      <c r="D92">
        <v>14.228483460531729</v>
      </c>
      <c r="S92">
        <v>40</v>
      </c>
      <c r="T92" t="s">
        <v>66</v>
      </c>
      <c r="U92" s="21">
        <v>3</v>
      </c>
      <c r="V92">
        <v>6.3242407612129474</v>
      </c>
    </row>
    <row r="93" spans="1:22">
      <c r="A93">
        <v>25</v>
      </c>
      <c r="B93" t="s">
        <v>171</v>
      </c>
      <c r="C93" s="21">
        <v>1</v>
      </c>
      <c r="D93">
        <v>10.843449812978301</v>
      </c>
      <c r="S93">
        <v>40</v>
      </c>
      <c r="T93" t="s">
        <v>66</v>
      </c>
      <c r="U93" s="21">
        <v>3</v>
      </c>
      <c r="V93">
        <v>4.2925346074960817</v>
      </c>
    </row>
    <row r="94" spans="1:22">
      <c r="A94">
        <v>25</v>
      </c>
      <c r="B94" t="s">
        <v>171</v>
      </c>
      <c r="C94" s="21">
        <v>1</v>
      </c>
      <c r="D94">
        <v>10.106049484283789</v>
      </c>
      <c r="S94">
        <v>40</v>
      </c>
      <c r="T94" t="s">
        <v>66</v>
      </c>
      <c r="U94" s="21">
        <v>3</v>
      </c>
      <c r="V94">
        <v>5.2622972647083044</v>
      </c>
    </row>
    <row r="95" spans="1:22">
      <c r="A95">
        <v>25</v>
      </c>
      <c r="B95" t="s">
        <v>171</v>
      </c>
      <c r="C95" s="21">
        <v>1</v>
      </c>
      <c r="D95">
        <v>8.4965436609522875</v>
      </c>
      <c r="S95">
        <v>40</v>
      </c>
      <c r="T95" t="s">
        <v>66</v>
      </c>
      <c r="U95" s="21">
        <v>3</v>
      </c>
      <c r="V95">
        <v>1.3727638657276384</v>
      </c>
    </row>
    <row r="96" spans="1:22">
      <c r="A96">
        <v>25</v>
      </c>
      <c r="B96" t="s">
        <v>171</v>
      </c>
      <c r="C96" s="21">
        <v>1</v>
      </c>
      <c r="D96">
        <v>11.835507871425882</v>
      </c>
      <c r="S96">
        <v>40</v>
      </c>
      <c r="T96" t="s">
        <v>66</v>
      </c>
      <c r="U96" s="21">
        <v>3</v>
      </c>
      <c r="V96">
        <v>4.9194844194633065</v>
      </c>
    </row>
    <row r="97" spans="1:22">
      <c r="A97">
        <v>25</v>
      </c>
      <c r="B97" t="s">
        <v>171</v>
      </c>
      <c r="C97" s="21">
        <v>1</v>
      </c>
      <c r="D97">
        <v>5.2700293281823161</v>
      </c>
      <c r="S97">
        <v>40</v>
      </c>
      <c r="T97" t="s">
        <v>66</v>
      </c>
      <c r="U97" s="21">
        <v>3</v>
      </c>
      <c r="V97">
        <v>3.1452067606698773</v>
      </c>
    </row>
    <row r="98" spans="1:22">
      <c r="A98">
        <v>25</v>
      </c>
      <c r="B98" t="s">
        <v>171</v>
      </c>
      <c r="C98" s="21">
        <v>2</v>
      </c>
      <c r="D98">
        <v>11.021716143753558</v>
      </c>
      <c r="S98">
        <v>40</v>
      </c>
      <c r="T98" t="s">
        <v>66</v>
      </c>
      <c r="U98" s="21">
        <v>4</v>
      </c>
      <c r="V98">
        <v>7.3522668087854415</v>
      </c>
    </row>
    <row r="99" spans="1:22">
      <c r="A99">
        <v>25</v>
      </c>
      <c r="B99" t="s">
        <v>171</v>
      </c>
      <c r="C99" s="21">
        <v>2</v>
      </c>
      <c r="D99">
        <v>13.687015154462303</v>
      </c>
      <c r="S99">
        <v>40</v>
      </c>
      <c r="T99" t="s">
        <v>66</v>
      </c>
      <c r="U99" s="21">
        <v>4</v>
      </c>
      <c r="V99">
        <v>3.3499494320419561</v>
      </c>
    </row>
    <row r="100" spans="1:22">
      <c r="A100">
        <v>25</v>
      </c>
      <c r="B100" t="s">
        <v>171</v>
      </c>
      <c r="C100" s="21">
        <v>2</v>
      </c>
      <c r="D100">
        <v>8.6590232966014096</v>
      </c>
      <c r="S100">
        <v>40</v>
      </c>
      <c r="T100" t="s">
        <v>66</v>
      </c>
      <c r="U100" s="21">
        <v>4</v>
      </c>
      <c r="V100">
        <v>0.73229960638764879</v>
      </c>
    </row>
    <row r="101" spans="1:22">
      <c r="A101">
        <v>25</v>
      </c>
      <c r="B101" t="s">
        <v>171</v>
      </c>
      <c r="C101" s="21">
        <v>2</v>
      </c>
      <c r="D101">
        <v>6.8944283883397528</v>
      </c>
      <c r="S101">
        <v>40</v>
      </c>
      <c r="T101" t="s">
        <v>66</v>
      </c>
      <c r="U101" s="21">
        <v>4</v>
      </c>
      <c r="V101">
        <v>5.386190349018606</v>
      </c>
    </row>
    <row r="102" spans="1:22">
      <c r="A102">
        <v>25</v>
      </c>
      <c r="B102" t="s">
        <v>171</v>
      </c>
      <c r="C102" s="21">
        <v>2</v>
      </c>
      <c r="D102">
        <v>7.0212705971659615</v>
      </c>
      <c r="S102">
        <v>40</v>
      </c>
      <c r="T102" t="s">
        <v>66</v>
      </c>
      <c r="U102" s="21">
        <v>4</v>
      </c>
      <c r="V102">
        <v>2.5359991941110365</v>
      </c>
    </row>
    <row r="103" spans="1:22">
      <c r="A103">
        <v>25</v>
      </c>
      <c r="B103" t="s">
        <v>171</v>
      </c>
      <c r="C103" s="21">
        <v>2</v>
      </c>
      <c r="D103">
        <v>3.7756910569865529</v>
      </c>
      <c r="S103">
        <v>40</v>
      </c>
      <c r="T103" t="s">
        <v>66</v>
      </c>
      <c r="U103" s="21">
        <v>4</v>
      </c>
      <c r="V103">
        <v>0.90279538044478502</v>
      </c>
    </row>
    <row r="104" spans="1:22">
      <c r="A104">
        <v>25</v>
      </c>
      <c r="B104" t="s">
        <v>171</v>
      </c>
      <c r="C104" s="21">
        <v>2</v>
      </c>
      <c r="D104">
        <v>2.2228841820759286</v>
      </c>
      <c r="S104">
        <v>40</v>
      </c>
      <c r="T104" t="s">
        <v>82</v>
      </c>
      <c r="U104" s="21">
        <v>0</v>
      </c>
      <c r="V104">
        <v>7.4719961762515368</v>
      </c>
    </row>
    <row r="105" spans="1:22">
      <c r="A105">
        <v>25</v>
      </c>
      <c r="B105" t="s">
        <v>171</v>
      </c>
      <c r="C105" s="21">
        <v>2</v>
      </c>
      <c r="D105">
        <v>5.8481496550088599</v>
      </c>
      <c r="S105">
        <v>40</v>
      </c>
      <c r="T105" t="s">
        <v>82</v>
      </c>
      <c r="U105" s="21">
        <v>0</v>
      </c>
      <c r="V105">
        <v>11.002225038221603</v>
      </c>
    </row>
    <row r="106" spans="1:22">
      <c r="A106">
        <v>25</v>
      </c>
      <c r="B106" t="s">
        <v>171</v>
      </c>
      <c r="C106" s="21">
        <v>2</v>
      </c>
      <c r="D106">
        <v>0.8046020851696235</v>
      </c>
      <c r="S106">
        <v>40</v>
      </c>
      <c r="T106" t="s">
        <v>82</v>
      </c>
      <c r="U106" s="21">
        <v>0</v>
      </c>
      <c r="V106">
        <v>8.6342261448265454</v>
      </c>
    </row>
    <row r="107" spans="1:22">
      <c r="A107">
        <v>25</v>
      </c>
      <c r="B107" t="s">
        <v>171</v>
      </c>
      <c r="C107" s="21">
        <v>3</v>
      </c>
      <c r="D107">
        <v>9.0913772847251053</v>
      </c>
      <c r="S107">
        <v>40</v>
      </c>
      <c r="T107" t="s">
        <v>82</v>
      </c>
      <c r="U107" s="21">
        <v>0</v>
      </c>
      <c r="V107">
        <v>6.5489092223019725</v>
      </c>
    </row>
    <row r="108" spans="1:22">
      <c r="A108">
        <v>25</v>
      </c>
      <c r="B108" t="s">
        <v>171</v>
      </c>
      <c r="C108" s="21">
        <v>3</v>
      </c>
      <c r="D108">
        <v>12.098810715594453</v>
      </c>
      <c r="S108">
        <v>40</v>
      </c>
      <c r="T108" t="s">
        <v>82</v>
      </c>
      <c r="U108" s="21">
        <v>0</v>
      </c>
      <c r="V108">
        <v>3.3432007753556996</v>
      </c>
    </row>
    <row r="109" spans="1:22">
      <c r="A109">
        <v>25</v>
      </c>
      <c r="B109" t="s">
        <v>171</v>
      </c>
      <c r="C109" s="21">
        <v>3</v>
      </c>
      <c r="D109">
        <v>14.505624286908647</v>
      </c>
      <c r="S109">
        <v>40</v>
      </c>
      <c r="T109" t="s">
        <v>82</v>
      </c>
      <c r="U109" s="21">
        <v>0</v>
      </c>
      <c r="V109">
        <v>6.4142070844377868</v>
      </c>
    </row>
    <row r="110" spans="1:22">
      <c r="A110">
        <v>25</v>
      </c>
      <c r="B110" t="s">
        <v>171</v>
      </c>
      <c r="C110" s="21">
        <v>3</v>
      </c>
      <c r="D110">
        <v>7.8030533663877755</v>
      </c>
      <c r="S110">
        <v>40</v>
      </c>
      <c r="T110" t="s">
        <v>82</v>
      </c>
      <c r="U110" s="21">
        <v>0</v>
      </c>
      <c r="V110">
        <v>1.6460333550005681</v>
      </c>
    </row>
    <row r="111" spans="1:22">
      <c r="A111">
        <v>25</v>
      </c>
      <c r="B111" t="s">
        <v>171</v>
      </c>
      <c r="C111" s="21">
        <v>3</v>
      </c>
      <c r="D111">
        <v>8.6187030773859217</v>
      </c>
      <c r="S111">
        <v>40</v>
      </c>
      <c r="T111" t="s">
        <v>82</v>
      </c>
      <c r="U111" s="21">
        <v>1</v>
      </c>
      <c r="V111">
        <v>3.7706852593902109</v>
      </c>
    </row>
    <row r="112" spans="1:22">
      <c r="A112">
        <v>25</v>
      </c>
      <c r="B112" t="s">
        <v>171</v>
      </c>
      <c r="C112" s="21">
        <v>3</v>
      </c>
      <c r="D112">
        <v>7.6638363714221835</v>
      </c>
      <c r="S112">
        <v>40</v>
      </c>
      <c r="T112" t="s">
        <v>82</v>
      </c>
      <c r="U112" s="21">
        <v>1</v>
      </c>
      <c r="V112">
        <v>10.247530061662077</v>
      </c>
    </row>
    <row r="113" spans="1:22">
      <c r="A113">
        <v>25</v>
      </c>
      <c r="B113" t="s">
        <v>171</v>
      </c>
      <c r="C113" s="21">
        <v>3</v>
      </c>
      <c r="D113">
        <v>4.9243522729212019</v>
      </c>
      <c r="S113">
        <v>40</v>
      </c>
      <c r="T113" t="s">
        <v>82</v>
      </c>
      <c r="U113" s="21">
        <v>1</v>
      </c>
      <c r="V113">
        <v>4.1965057901140401</v>
      </c>
    </row>
    <row r="114" spans="1:22">
      <c r="A114">
        <v>25</v>
      </c>
      <c r="B114" t="s">
        <v>171</v>
      </c>
      <c r="C114" s="21">
        <v>3</v>
      </c>
      <c r="D114">
        <v>7.4204594424920272</v>
      </c>
      <c r="S114">
        <v>40</v>
      </c>
      <c r="T114" t="s">
        <v>82</v>
      </c>
      <c r="U114" s="21">
        <v>1</v>
      </c>
      <c r="V114">
        <v>4.6164089257786971</v>
      </c>
    </row>
    <row r="115" spans="1:22">
      <c r="A115">
        <v>25</v>
      </c>
      <c r="B115" t="s">
        <v>171</v>
      </c>
      <c r="C115" s="21">
        <v>3</v>
      </c>
      <c r="D115">
        <v>1.7833645218723178</v>
      </c>
      <c r="S115">
        <v>40</v>
      </c>
      <c r="T115" t="s">
        <v>82</v>
      </c>
      <c r="U115" s="21">
        <v>1</v>
      </c>
      <c r="V115">
        <v>4.7383735213521687</v>
      </c>
    </row>
    <row r="116" spans="1:22">
      <c r="A116">
        <v>25</v>
      </c>
      <c r="B116" t="s">
        <v>171</v>
      </c>
      <c r="C116" s="21">
        <v>4</v>
      </c>
      <c r="D116">
        <v>12.972900994780156</v>
      </c>
      <c r="S116">
        <v>40</v>
      </c>
      <c r="T116" t="s">
        <v>82</v>
      </c>
      <c r="U116" s="21">
        <v>1</v>
      </c>
      <c r="V116">
        <v>7.1793261051017954</v>
      </c>
    </row>
    <row r="117" spans="1:22">
      <c r="A117">
        <v>25</v>
      </c>
      <c r="B117" t="s">
        <v>171</v>
      </c>
      <c r="C117" s="21">
        <v>4</v>
      </c>
      <c r="D117">
        <v>13.532346073971391</v>
      </c>
      <c r="S117">
        <v>40</v>
      </c>
      <c r="T117" t="s">
        <v>82</v>
      </c>
      <c r="U117" s="21">
        <v>1</v>
      </c>
      <c r="V117">
        <v>0.74969603128302176</v>
      </c>
    </row>
    <row r="118" spans="1:22">
      <c r="A118">
        <v>25</v>
      </c>
      <c r="B118" t="s">
        <v>171</v>
      </c>
      <c r="C118" s="21">
        <v>4</v>
      </c>
      <c r="D118">
        <v>10.374905611671409</v>
      </c>
      <c r="S118">
        <v>40</v>
      </c>
      <c r="T118" t="s">
        <v>82</v>
      </c>
      <c r="U118" s="21">
        <v>2</v>
      </c>
      <c r="V118">
        <v>7.8359515064351504</v>
      </c>
    </row>
    <row r="119" spans="1:22">
      <c r="A119">
        <v>25</v>
      </c>
      <c r="B119" t="s">
        <v>171</v>
      </c>
      <c r="C119" s="21">
        <v>4</v>
      </c>
      <c r="D119">
        <v>8.1206430776857079</v>
      </c>
      <c r="S119">
        <v>40</v>
      </c>
      <c r="T119" t="s">
        <v>82</v>
      </c>
      <c r="U119" s="21">
        <v>2</v>
      </c>
      <c r="V119">
        <v>8.7691051944558662</v>
      </c>
    </row>
    <row r="120" spans="1:22">
      <c r="A120">
        <v>25</v>
      </c>
      <c r="B120" t="s">
        <v>171</v>
      </c>
      <c r="C120" s="21">
        <v>4</v>
      </c>
      <c r="D120">
        <v>6.4695680427738571</v>
      </c>
      <c r="S120">
        <v>40</v>
      </c>
      <c r="T120" t="s">
        <v>82</v>
      </c>
      <c r="U120" s="21">
        <v>2</v>
      </c>
      <c r="V120">
        <v>3.3019152400297198</v>
      </c>
    </row>
    <row r="121" spans="1:22">
      <c r="A121">
        <v>25</v>
      </c>
      <c r="B121" t="s">
        <v>171</v>
      </c>
      <c r="C121" s="21">
        <v>4</v>
      </c>
      <c r="D121">
        <v>5.5390765722842934</v>
      </c>
      <c r="S121">
        <v>40</v>
      </c>
      <c r="T121" t="s">
        <v>82</v>
      </c>
      <c r="U121" s="21">
        <v>2</v>
      </c>
      <c r="V121">
        <v>7.3179133075979674</v>
      </c>
    </row>
    <row r="122" spans="1:22">
      <c r="A122">
        <v>25</v>
      </c>
      <c r="B122" t="s">
        <v>171</v>
      </c>
      <c r="C122" s="21">
        <v>4</v>
      </c>
      <c r="D122">
        <v>4.3617384952054721</v>
      </c>
      <c r="S122">
        <v>40</v>
      </c>
      <c r="T122" t="s">
        <v>82</v>
      </c>
      <c r="U122" s="21">
        <v>2</v>
      </c>
      <c r="V122">
        <v>0.25740779528754337</v>
      </c>
    </row>
    <row r="123" spans="1:22">
      <c r="A123">
        <v>25</v>
      </c>
      <c r="B123" t="s">
        <v>171</v>
      </c>
      <c r="C123" s="21">
        <v>4</v>
      </c>
      <c r="D123">
        <v>8.6167118385099748</v>
      </c>
      <c r="S123">
        <v>40</v>
      </c>
      <c r="T123" t="s">
        <v>82</v>
      </c>
      <c r="U123" s="21">
        <v>2</v>
      </c>
      <c r="V123">
        <v>1.6026559058798679</v>
      </c>
    </row>
    <row r="124" spans="1:22">
      <c r="A124">
        <v>25</v>
      </c>
      <c r="B124" t="s">
        <v>171</v>
      </c>
      <c r="C124" s="21">
        <v>4</v>
      </c>
      <c r="D124">
        <v>2.955918552499424</v>
      </c>
      <c r="S124">
        <v>40</v>
      </c>
      <c r="T124" t="s">
        <v>82</v>
      </c>
      <c r="U124" s="21">
        <v>2</v>
      </c>
      <c r="V124">
        <v>5.1679814279057235</v>
      </c>
    </row>
    <row r="125" spans="1:22">
      <c r="A125">
        <v>25</v>
      </c>
      <c r="B125" t="s">
        <v>171</v>
      </c>
      <c r="C125" s="21">
        <v>5</v>
      </c>
      <c r="D125">
        <v>13.460697207536798</v>
      </c>
      <c r="S125">
        <v>40</v>
      </c>
      <c r="T125" t="s">
        <v>82</v>
      </c>
      <c r="U125" s="21">
        <v>2</v>
      </c>
      <c r="V125">
        <v>1.1198378347676226</v>
      </c>
    </row>
    <row r="126" spans="1:22">
      <c r="A126">
        <v>25</v>
      </c>
      <c r="B126" t="s">
        <v>171</v>
      </c>
      <c r="C126" s="21">
        <v>5</v>
      </c>
      <c r="D126">
        <v>13.195809325223507</v>
      </c>
      <c r="S126">
        <v>40</v>
      </c>
      <c r="T126" t="s">
        <v>82</v>
      </c>
      <c r="U126" s="21">
        <v>3</v>
      </c>
      <c r="V126">
        <v>8.3525384930838875</v>
      </c>
    </row>
    <row r="127" spans="1:22">
      <c r="A127">
        <v>25</v>
      </c>
      <c r="B127" t="s">
        <v>171</v>
      </c>
      <c r="C127" s="21">
        <v>5</v>
      </c>
      <c r="D127">
        <v>9.9016625340484783</v>
      </c>
      <c r="S127">
        <v>40</v>
      </c>
      <c r="T127" t="s">
        <v>82</v>
      </c>
      <c r="U127" s="21">
        <v>3</v>
      </c>
      <c r="V127">
        <v>9.5326473384190642</v>
      </c>
    </row>
    <row r="128" spans="1:22">
      <c r="A128">
        <v>25</v>
      </c>
      <c r="B128" t="s">
        <v>171</v>
      </c>
      <c r="C128" s="21">
        <v>5</v>
      </c>
      <c r="D128">
        <v>9.0799244086933903</v>
      </c>
      <c r="S128">
        <v>40</v>
      </c>
      <c r="T128" t="s">
        <v>82</v>
      </c>
      <c r="U128" s="21">
        <v>3</v>
      </c>
      <c r="V128">
        <v>3.2348918228912682</v>
      </c>
    </row>
    <row r="129" spans="1:22">
      <c r="A129">
        <v>25</v>
      </c>
      <c r="B129" t="s">
        <v>171</v>
      </c>
      <c r="C129" s="21">
        <v>5</v>
      </c>
      <c r="D129">
        <v>8.6682346688256455</v>
      </c>
      <c r="S129">
        <v>40</v>
      </c>
      <c r="T129" t="s">
        <v>82</v>
      </c>
      <c r="U129" s="21">
        <v>3</v>
      </c>
      <c r="V129">
        <v>6.5605011426845552</v>
      </c>
    </row>
    <row r="130" spans="1:22">
      <c r="A130">
        <v>25</v>
      </c>
      <c r="B130" t="s">
        <v>171</v>
      </c>
      <c r="C130" s="21">
        <v>5</v>
      </c>
      <c r="D130">
        <v>5.3867412452719243</v>
      </c>
      <c r="S130">
        <v>40</v>
      </c>
      <c r="T130" t="s">
        <v>82</v>
      </c>
      <c r="U130" s="21">
        <v>3</v>
      </c>
      <c r="V130">
        <v>5.3330492253362234</v>
      </c>
    </row>
    <row r="131" spans="1:22">
      <c r="A131">
        <v>25</v>
      </c>
      <c r="B131" t="s">
        <v>171</v>
      </c>
      <c r="C131" s="21">
        <v>5</v>
      </c>
      <c r="D131">
        <v>1.9895849534546655</v>
      </c>
      <c r="S131">
        <v>40</v>
      </c>
      <c r="T131" t="s">
        <v>82</v>
      </c>
      <c r="U131" s="21">
        <v>3</v>
      </c>
      <c r="V131">
        <v>2.8873196918098509</v>
      </c>
    </row>
    <row r="132" spans="1:22">
      <c r="A132">
        <v>25</v>
      </c>
      <c r="B132" t="s">
        <v>171</v>
      </c>
      <c r="C132" s="21">
        <v>5</v>
      </c>
      <c r="D132">
        <v>6.151973345156299</v>
      </c>
      <c r="S132">
        <v>40</v>
      </c>
      <c r="T132" t="s">
        <v>82</v>
      </c>
      <c r="U132" s="21">
        <v>3</v>
      </c>
      <c r="V132">
        <v>5.0126781178967512</v>
      </c>
    </row>
    <row r="133" spans="1:22">
      <c r="A133">
        <v>25</v>
      </c>
      <c r="B133" t="s">
        <v>171</v>
      </c>
      <c r="C133" s="21">
        <v>5</v>
      </c>
      <c r="D133">
        <v>1.1384335928571727</v>
      </c>
      <c r="S133">
        <v>40</v>
      </c>
      <c r="T133" t="s">
        <v>82</v>
      </c>
      <c r="U133" s="21">
        <v>3</v>
      </c>
      <c r="V133">
        <v>1.6796631627051313</v>
      </c>
    </row>
    <row r="134" spans="1:22">
      <c r="A134">
        <v>25</v>
      </c>
      <c r="B134" t="s">
        <v>66</v>
      </c>
      <c r="C134" s="21">
        <v>0</v>
      </c>
      <c r="D134">
        <v>8.4539865096432756</v>
      </c>
      <c r="S134">
        <v>40</v>
      </c>
      <c r="T134" t="s">
        <v>82</v>
      </c>
      <c r="U134" s="21">
        <v>4</v>
      </c>
      <c r="V134">
        <v>6.3217352748393338</v>
      </c>
    </row>
    <row r="135" spans="1:22">
      <c r="A135">
        <v>25</v>
      </c>
      <c r="B135" t="s">
        <v>66</v>
      </c>
      <c r="C135" s="21">
        <v>0</v>
      </c>
      <c r="D135">
        <v>11.927459627526236</v>
      </c>
      <c r="S135">
        <v>40</v>
      </c>
      <c r="T135" t="s">
        <v>82</v>
      </c>
      <c r="U135" s="21">
        <v>4</v>
      </c>
      <c r="V135">
        <v>9.2843298183946192</v>
      </c>
    </row>
    <row r="136" spans="1:22">
      <c r="A136">
        <v>25</v>
      </c>
      <c r="B136" t="s">
        <v>66</v>
      </c>
      <c r="C136" s="21">
        <v>0</v>
      </c>
      <c r="D136">
        <v>11.28105491870188</v>
      </c>
      <c r="S136">
        <v>40</v>
      </c>
      <c r="T136" t="s">
        <v>82</v>
      </c>
      <c r="U136" s="21">
        <v>4</v>
      </c>
      <c r="V136">
        <v>4.0770885865855231</v>
      </c>
    </row>
    <row r="137" spans="1:22">
      <c r="A137">
        <v>25</v>
      </c>
      <c r="B137" t="s">
        <v>66</v>
      </c>
      <c r="C137" s="21">
        <v>0</v>
      </c>
      <c r="D137">
        <v>9.5144124886309118</v>
      </c>
      <c r="S137">
        <v>40</v>
      </c>
      <c r="T137" t="s">
        <v>82</v>
      </c>
      <c r="U137" s="21">
        <v>4</v>
      </c>
      <c r="V137">
        <v>5.2703008396805622</v>
      </c>
    </row>
    <row r="138" spans="1:22">
      <c r="A138">
        <v>25</v>
      </c>
      <c r="B138" t="s">
        <v>66</v>
      </c>
      <c r="C138" s="21">
        <v>0</v>
      </c>
      <c r="D138">
        <v>12.278690770379846</v>
      </c>
      <c r="S138">
        <v>40</v>
      </c>
      <c r="T138" t="s">
        <v>82</v>
      </c>
      <c r="U138" s="21">
        <v>4</v>
      </c>
      <c r="V138">
        <v>10.531853703346815</v>
      </c>
    </row>
    <row r="139" spans="1:22">
      <c r="A139">
        <v>25</v>
      </c>
      <c r="B139" t="s">
        <v>66</v>
      </c>
      <c r="C139" s="21">
        <v>0</v>
      </c>
      <c r="D139">
        <v>4.4255119920423303</v>
      </c>
      <c r="S139">
        <v>40</v>
      </c>
      <c r="T139" t="s">
        <v>82</v>
      </c>
      <c r="U139" s="21">
        <v>4</v>
      </c>
      <c r="V139">
        <v>3.4675434793306117</v>
      </c>
    </row>
    <row r="140" spans="1:22">
      <c r="A140">
        <v>25</v>
      </c>
      <c r="B140" t="s">
        <v>66</v>
      </c>
      <c r="C140" s="21">
        <v>0</v>
      </c>
      <c r="D140">
        <v>3.763822836414195</v>
      </c>
      <c r="S140">
        <v>40</v>
      </c>
      <c r="T140" t="s">
        <v>82</v>
      </c>
      <c r="U140" s="21">
        <v>4</v>
      </c>
      <c r="V140">
        <v>3.8196409318087103</v>
      </c>
    </row>
    <row r="141" spans="1:22">
      <c r="A141">
        <v>25</v>
      </c>
      <c r="B141" t="s">
        <v>66</v>
      </c>
      <c r="C141" s="21">
        <v>0</v>
      </c>
      <c r="D141">
        <v>3.5172945339568833</v>
      </c>
      <c r="S141">
        <v>40</v>
      </c>
      <c r="T141" t="s">
        <v>82</v>
      </c>
      <c r="U141" s="21">
        <v>4</v>
      </c>
      <c r="V141">
        <v>0.55392473618017513</v>
      </c>
    </row>
    <row r="142" spans="1:22">
      <c r="A142">
        <v>25</v>
      </c>
      <c r="B142" t="s">
        <v>66</v>
      </c>
      <c r="C142" s="21">
        <v>1</v>
      </c>
      <c r="D142">
        <v>7.4366948909184849</v>
      </c>
      <c r="S142">
        <v>50</v>
      </c>
      <c r="T142" t="s">
        <v>66</v>
      </c>
      <c r="U142" s="21">
        <v>0</v>
      </c>
      <c r="V142">
        <v>7.4301563062288141</v>
      </c>
    </row>
    <row r="143" spans="1:22">
      <c r="A143">
        <v>25</v>
      </c>
      <c r="B143" t="s">
        <v>66</v>
      </c>
      <c r="C143" s="21">
        <v>1</v>
      </c>
      <c r="D143">
        <v>12.181781208807067</v>
      </c>
      <c r="S143">
        <v>50</v>
      </c>
      <c r="T143" t="s">
        <v>66</v>
      </c>
      <c r="U143" s="21">
        <v>0</v>
      </c>
      <c r="V143">
        <v>9.12216995199711</v>
      </c>
    </row>
    <row r="144" spans="1:22">
      <c r="A144">
        <v>25</v>
      </c>
      <c r="B144" t="s">
        <v>66</v>
      </c>
      <c r="C144" s="21">
        <v>1</v>
      </c>
      <c r="D144">
        <v>8.493918654971802</v>
      </c>
      <c r="S144">
        <v>50</v>
      </c>
      <c r="T144" t="s">
        <v>66</v>
      </c>
      <c r="U144" s="21">
        <v>0</v>
      </c>
      <c r="V144">
        <v>8.8129358332980008</v>
      </c>
    </row>
    <row r="145" spans="1:22">
      <c r="A145">
        <v>25</v>
      </c>
      <c r="B145" t="s">
        <v>66</v>
      </c>
      <c r="C145" s="21">
        <v>1</v>
      </c>
      <c r="D145">
        <v>7.1291884736498874</v>
      </c>
      <c r="S145">
        <v>50</v>
      </c>
      <c r="T145" t="s">
        <v>66</v>
      </c>
      <c r="U145" s="21">
        <v>0</v>
      </c>
      <c r="V145">
        <v>7.7044842531921267</v>
      </c>
    </row>
    <row r="146" spans="1:22">
      <c r="A146">
        <v>25</v>
      </c>
      <c r="B146" t="s">
        <v>66</v>
      </c>
      <c r="C146" s="21">
        <v>1</v>
      </c>
      <c r="D146">
        <v>9.628749542826462</v>
      </c>
      <c r="S146">
        <v>50</v>
      </c>
      <c r="T146" t="s">
        <v>66</v>
      </c>
      <c r="U146" s="21">
        <v>0</v>
      </c>
      <c r="V146">
        <v>4.9862856630397809</v>
      </c>
    </row>
    <row r="147" spans="1:22">
      <c r="A147">
        <v>25</v>
      </c>
      <c r="B147" t="s">
        <v>66</v>
      </c>
      <c r="C147" s="21">
        <v>1</v>
      </c>
      <c r="D147">
        <v>5.0054765610310819</v>
      </c>
      <c r="S147">
        <v>50</v>
      </c>
      <c r="T147" t="s">
        <v>66</v>
      </c>
      <c r="U147" s="21">
        <v>0</v>
      </c>
      <c r="V147">
        <v>5.4576734395542825</v>
      </c>
    </row>
    <row r="148" spans="1:22">
      <c r="A148">
        <v>25</v>
      </c>
      <c r="B148" t="s">
        <v>66</v>
      </c>
      <c r="C148" s="21">
        <v>1</v>
      </c>
      <c r="D148">
        <v>5.1293978006836323</v>
      </c>
      <c r="S148">
        <v>50</v>
      </c>
      <c r="T148" t="s">
        <v>66</v>
      </c>
      <c r="U148" s="21">
        <v>1</v>
      </c>
      <c r="V148">
        <v>6.9623869670669327</v>
      </c>
    </row>
    <row r="149" spans="1:22">
      <c r="A149">
        <v>25</v>
      </c>
      <c r="B149" t="s">
        <v>66</v>
      </c>
      <c r="C149" s="21">
        <v>1</v>
      </c>
      <c r="D149">
        <v>4.4192655123465769</v>
      </c>
      <c r="S149">
        <v>50</v>
      </c>
      <c r="T149" t="s">
        <v>66</v>
      </c>
      <c r="U149" s="21">
        <v>1</v>
      </c>
      <c r="V149">
        <v>7.5158125840136529</v>
      </c>
    </row>
    <row r="150" spans="1:22">
      <c r="A150">
        <v>25</v>
      </c>
      <c r="B150" t="s">
        <v>66</v>
      </c>
      <c r="C150" s="21">
        <v>2</v>
      </c>
      <c r="D150">
        <v>8.6866547517192654</v>
      </c>
      <c r="S150">
        <v>50</v>
      </c>
      <c r="T150" t="s">
        <v>66</v>
      </c>
      <c r="U150" s="21">
        <v>1</v>
      </c>
      <c r="V150">
        <v>8.3938780188247666</v>
      </c>
    </row>
    <row r="151" spans="1:22">
      <c r="A151">
        <v>25</v>
      </c>
      <c r="B151" t="s">
        <v>66</v>
      </c>
      <c r="C151" s="21">
        <v>2</v>
      </c>
      <c r="D151">
        <v>14.131196463710831</v>
      </c>
      <c r="S151">
        <v>50</v>
      </c>
      <c r="T151" t="s">
        <v>66</v>
      </c>
      <c r="U151" s="21">
        <v>1</v>
      </c>
      <c r="V151">
        <v>4.821326740288459</v>
      </c>
    </row>
    <row r="152" spans="1:22">
      <c r="A152">
        <v>25</v>
      </c>
      <c r="B152" t="s">
        <v>66</v>
      </c>
      <c r="C152" s="21">
        <v>2</v>
      </c>
      <c r="D152">
        <v>12.256353112206718</v>
      </c>
      <c r="S152">
        <v>50</v>
      </c>
      <c r="T152" t="s">
        <v>66</v>
      </c>
      <c r="U152" s="21">
        <v>1</v>
      </c>
      <c r="V152">
        <v>3.0954086538162238</v>
      </c>
    </row>
    <row r="153" spans="1:22">
      <c r="A153">
        <v>25</v>
      </c>
      <c r="B153" t="s">
        <v>66</v>
      </c>
      <c r="C153" s="21">
        <v>2</v>
      </c>
      <c r="D153">
        <v>9.0617894799993817</v>
      </c>
      <c r="S153">
        <v>50</v>
      </c>
      <c r="T153" t="s">
        <v>66</v>
      </c>
      <c r="U153" s="21">
        <v>1</v>
      </c>
      <c r="V153">
        <v>4.424853476146831</v>
      </c>
    </row>
    <row r="154" spans="1:22">
      <c r="A154">
        <v>25</v>
      </c>
      <c r="B154" t="s">
        <v>66</v>
      </c>
      <c r="C154" s="21">
        <v>2</v>
      </c>
      <c r="D154">
        <v>13.055690534593273</v>
      </c>
      <c r="S154">
        <v>50</v>
      </c>
      <c r="T154" t="s">
        <v>66</v>
      </c>
      <c r="U154" s="21">
        <v>2</v>
      </c>
      <c r="V154">
        <v>6.7257992229501884</v>
      </c>
    </row>
    <row r="155" spans="1:22">
      <c r="A155">
        <v>25</v>
      </c>
      <c r="B155" t="s">
        <v>66</v>
      </c>
      <c r="C155" s="21">
        <v>2</v>
      </c>
      <c r="D155">
        <v>5.487003002119585</v>
      </c>
      <c r="S155">
        <v>50</v>
      </c>
      <c r="T155" t="s">
        <v>66</v>
      </c>
      <c r="U155" s="21">
        <v>2</v>
      </c>
      <c r="V155">
        <v>8.7365929962770483</v>
      </c>
    </row>
    <row r="156" spans="1:22">
      <c r="A156">
        <v>25</v>
      </c>
      <c r="B156" t="s">
        <v>66</v>
      </c>
      <c r="C156" s="21">
        <v>2</v>
      </c>
      <c r="D156">
        <v>3.5679661053967044</v>
      </c>
      <c r="S156">
        <v>50</v>
      </c>
      <c r="T156" t="s">
        <v>66</v>
      </c>
      <c r="U156" s="21">
        <v>2</v>
      </c>
      <c r="V156">
        <v>9.4781439257979905</v>
      </c>
    </row>
    <row r="157" spans="1:22">
      <c r="A157">
        <v>25</v>
      </c>
      <c r="B157" t="s">
        <v>66</v>
      </c>
      <c r="C157" s="21">
        <v>2</v>
      </c>
      <c r="D157">
        <v>3.3441218226284053</v>
      </c>
      <c r="S157">
        <v>50</v>
      </c>
      <c r="T157" t="s">
        <v>66</v>
      </c>
      <c r="U157" s="21">
        <v>2</v>
      </c>
      <c r="V157">
        <v>7.5624397264360592</v>
      </c>
    </row>
    <row r="158" spans="1:22">
      <c r="A158">
        <v>25</v>
      </c>
      <c r="B158" t="s">
        <v>66</v>
      </c>
      <c r="C158" s="21">
        <v>3</v>
      </c>
      <c r="D158">
        <v>8.8597778621061494</v>
      </c>
      <c r="S158">
        <v>50</v>
      </c>
      <c r="T158" t="s">
        <v>66</v>
      </c>
      <c r="U158" s="21">
        <v>2</v>
      </c>
      <c r="V158">
        <v>3.3508137677930727</v>
      </c>
    </row>
    <row r="159" spans="1:22">
      <c r="A159">
        <v>25</v>
      </c>
      <c r="B159" t="s">
        <v>66</v>
      </c>
      <c r="C159" s="21">
        <v>3</v>
      </c>
      <c r="D159">
        <v>13.914528738900831</v>
      </c>
      <c r="S159">
        <v>50</v>
      </c>
      <c r="T159" t="s">
        <v>66</v>
      </c>
      <c r="U159" s="21">
        <v>2</v>
      </c>
      <c r="V159">
        <v>5.3175968825247484</v>
      </c>
    </row>
    <row r="160" spans="1:22">
      <c r="A160">
        <v>25</v>
      </c>
      <c r="B160" t="s">
        <v>66</v>
      </c>
      <c r="C160" s="21">
        <v>3</v>
      </c>
      <c r="D160">
        <v>11.775134401325714</v>
      </c>
      <c r="S160">
        <v>50</v>
      </c>
      <c r="T160" t="s">
        <v>66</v>
      </c>
      <c r="U160" s="21">
        <v>3</v>
      </c>
      <c r="V160">
        <v>6.7541127833421584</v>
      </c>
    </row>
    <row r="161" spans="1:22">
      <c r="A161">
        <v>25</v>
      </c>
      <c r="B161" t="s">
        <v>66</v>
      </c>
      <c r="C161" s="21">
        <v>3</v>
      </c>
      <c r="D161">
        <v>9.9023833971966564</v>
      </c>
      <c r="S161">
        <v>50</v>
      </c>
      <c r="T161" t="s">
        <v>66</v>
      </c>
      <c r="U161" s="21">
        <v>3</v>
      </c>
      <c r="V161">
        <v>9.3143447033291462</v>
      </c>
    </row>
    <row r="162" spans="1:22">
      <c r="A162">
        <v>25</v>
      </c>
      <c r="B162" t="s">
        <v>66</v>
      </c>
      <c r="C162" s="21">
        <v>3</v>
      </c>
      <c r="D162">
        <v>11.440245997980975</v>
      </c>
      <c r="S162">
        <v>50</v>
      </c>
      <c r="T162" t="s">
        <v>66</v>
      </c>
      <c r="U162" s="21">
        <v>3</v>
      </c>
      <c r="V162">
        <v>9.3336156317698133</v>
      </c>
    </row>
    <row r="163" spans="1:22">
      <c r="A163">
        <v>25</v>
      </c>
      <c r="B163" t="s">
        <v>66</v>
      </c>
      <c r="C163" s="21">
        <v>3</v>
      </c>
      <c r="D163">
        <v>4.5122349806625541</v>
      </c>
      <c r="S163">
        <v>50</v>
      </c>
      <c r="T163" t="s">
        <v>66</v>
      </c>
      <c r="U163" s="21">
        <v>3</v>
      </c>
      <c r="V163">
        <v>6.9731352871372856</v>
      </c>
    </row>
    <row r="164" spans="1:22">
      <c r="A164">
        <v>25</v>
      </c>
      <c r="B164" t="s">
        <v>66</v>
      </c>
      <c r="C164" s="21">
        <v>3</v>
      </c>
      <c r="D164">
        <v>4.5060727121462758</v>
      </c>
      <c r="S164">
        <v>50</v>
      </c>
      <c r="T164" t="s">
        <v>66</v>
      </c>
      <c r="U164" s="21">
        <v>3</v>
      </c>
      <c r="V164">
        <v>4.1393807824753726</v>
      </c>
    </row>
    <row r="165" spans="1:22">
      <c r="A165">
        <v>25</v>
      </c>
      <c r="B165" t="s">
        <v>66</v>
      </c>
      <c r="C165" s="21">
        <v>3</v>
      </c>
      <c r="D165">
        <v>5.1299809026038066</v>
      </c>
      <c r="S165">
        <v>50</v>
      </c>
      <c r="T165" t="s">
        <v>66</v>
      </c>
      <c r="U165" s="21">
        <v>3</v>
      </c>
      <c r="V165">
        <v>4.6256019151632275</v>
      </c>
    </row>
    <row r="166" spans="1:22">
      <c r="A166">
        <v>25</v>
      </c>
      <c r="B166" t="s">
        <v>66</v>
      </c>
      <c r="C166" s="21">
        <v>4</v>
      </c>
      <c r="D166">
        <v>9.1665245664787651</v>
      </c>
      <c r="S166">
        <v>50</v>
      </c>
      <c r="T166" t="s">
        <v>66</v>
      </c>
      <c r="U166" s="21">
        <v>4</v>
      </c>
      <c r="V166">
        <v>8.4373493671626996</v>
      </c>
    </row>
    <row r="167" spans="1:22">
      <c r="A167">
        <v>25</v>
      </c>
      <c r="B167" t="s">
        <v>66</v>
      </c>
      <c r="C167" s="21">
        <v>4</v>
      </c>
      <c r="D167">
        <v>14.146369273571473</v>
      </c>
      <c r="S167">
        <v>50</v>
      </c>
      <c r="T167" t="s">
        <v>66</v>
      </c>
      <c r="U167" s="21">
        <v>4</v>
      </c>
      <c r="V167">
        <v>9.25003399800128</v>
      </c>
    </row>
    <row r="168" spans="1:22">
      <c r="A168">
        <v>25</v>
      </c>
      <c r="B168" t="s">
        <v>66</v>
      </c>
      <c r="C168" s="21">
        <v>4</v>
      </c>
      <c r="D168">
        <v>11.080978951666486</v>
      </c>
      <c r="S168">
        <v>50</v>
      </c>
      <c r="T168" t="s">
        <v>66</v>
      </c>
      <c r="U168" s="21">
        <v>4</v>
      </c>
      <c r="V168">
        <v>9.0864867591769265</v>
      </c>
    </row>
    <row r="169" spans="1:22">
      <c r="A169">
        <v>25</v>
      </c>
      <c r="B169" t="s">
        <v>66</v>
      </c>
      <c r="C169" s="21">
        <v>4</v>
      </c>
      <c r="D169">
        <v>10.447926307221429</v>
      </c>
      <c r="S169">
        <v>50</v>
      </c>
      <c r="T169" t="s">
        <v>66</v>
      </c>
      <c r="U169" s="21">
        <v>4</v>
      </c>
      <c r="V169">
        <v>7.5342712834034193</v>
      </c>
    </row>
    <row r="170" spans="1:22">
      <c r="A170">
        <v>25</v>
      </c>
      <c r="B170" t="s">
        <v>66</v>
      </c>
      <c r="C170" s="21">
        <v>4</v>
      </c>
      <c r="D170">
        <v>12.492730141344579</v>
      </c>
      <c r="S170">
        <v>50</v>
      </c>
      <c r="T170" t="s">
        <v>66</v>
      </c>
      <c r="U170" s="21">
        <v>4</v>
      </c>
      <c r="V170">
        <v>3.2254208836556657</v>
      </c>
    </row>
    <row r="171" spans="1:22">
      <c r="A171">
        <v>25</v>
      </c>
      <c r="B171" t="s">
        <v>66</v>
      </c>
      <c r="C171" s="21">
        <v>4</v>
      </c>
      <c r="D171">
        <v>5.1701809913678698</v>
      </c>
      <c r="S171">
        <v>50</v>
      </c>
      <c r="T171" t="s">
        <v>66</v>
      </c>
      <c r="U171" s="21">
        <v>4</v>
      </c>
      <c r="V171">
        <v>4.635108108654256</v>
      </c>
    </row>
    <row r="172" spans="1:22">
      <c r="A172">
        <v>25</v>
      </c>
      <c r="B172" t="s">
        <v>66</v>
      </c>
      <c r="C172" s="21">
        <v>4</v>
      </c>
      <c r="D172">
        <v>4.651185343971334</v>
      </c>
      <c r="S172">
        <v>50</v>
      </c>
      <c r="T172" t="s">
        <v>82</v>
      </c>
      <c r="U172" s="21">
        <v>0</v>
      </c>
      <c r="V172">
        <v>6.7503165191582255</v>
      </c>
    </row>
    <row r="173" spans="1:22">
      <c r="A173">
        <v>25</v>
      </c>
      <c r="B173" t="s">
        <v>66</v>
      </c>
      <c r="C173" s="21">
        <v>4</v>
      </c>
      <c r="D173">
        <v>3.0617227022177942</v>
      </c>
      <c r="S173">
        <v>50</v>
      </c>
      <c r="T173" t="s">
        <v>82</v>
      </c>
      <c r="U173" s="21">
        <v>0</v>
      </c>
      <c r="V173">
        <v>6.7501812637471712</v>
      </c>
    </row>
    <row r="174" spans="1:22">
      <c r="A174">
        <v>25</v>
      </c>
      <c r="B174" t="s">
        <v>66</v>
      </c>
      <c r="C174" s="21">
        <v>5</v>
      </c>
      <c r="D174">
        <v>8.171385895980011</v>
      </c>
      <c r="S174">
        <v>50</v>
      </c>
      <c r="T174" t="s">
        <v>82</v>
      </c>
      <c r="U174" s="21">
        <v>0</v>
      </c>
      <c r="V174">
        <v>7.494040728056949</v>
      </c>
    </row>
    <row r="175" spans="1:22">
      <c r="A175">
        <v>25</v>
      </c>
      <c r="B175" t="s">
        <v>66</v>
      </c>
      <c r="C175" s="21">
        <v>5</v>
      </c>
      <c r="D175">
        <v>12.294186441858004</v>
      </c>
      <c r="S175">
        <v>50</v>
      </c>
      <c r="T175" t="s">
        <v>82</v>
      </c>
      <c r="U175" s="21">
        <v>0</v>
      </c>
      <c r="V175">
        <v>5.5038240669840501</v>
      </c>
    </row>
    <row r="176" spans="1:22">
      <c r="A176">
        <v>25</v>
      </c>
      <c r="B176" t="s">
        <v>66</v>
      </c>
      <c r="C176" s="21">
        <v>5</v>
      </c>
      <c r="D176">
        <v>11.010639940553952</v>
      </c>
      <c r="S176">
        <v>50</v>
      </c>
      <c r="T176" t="s">
        <v>82</v>
      </c>
      <c r="U176" s="21">
        <v>0</v>
      </c>
      <c r="V176">
        <v>3.6585791998109829</v>
      </c>
    </row>
    <row r="177" spans="1:22">
      <c r="A177">
        <v>25</v>
      </c>
      <c r="B177" t="s">
        <v>66</v>
      </c>
      <c r="C177" s="21">
        <v>5</v>
      </c>
      <c r="D177">
        <v>10.180163524102667</v>
      </c>
      <c r="S177">
        <v>50</v>
      </c>
      <c r="T177" t="s">
        <v>82</v>
      </c>
      <c r="U177" s="21">
        <v>0</v>
      </c>
      <c r="V177">
        <v>3.8513661496428502</v>
      </c>
    </row>
    <row r="178" spans="1:22">
      <c r="A178">
        <v>25</v>
      </c>
      <c r="B178" t="s">
        <v>66</v>
      </c>
      <c r="C178" s="21">
        <v>5</v>
      </c>
      <c r="D178">
        <v>11.381661528051412</v>
      </c>
      <c r="S178">
        <v>50</v>
      </c>
      <c r="T178" t="s">
        <v>82</v>
      </c>
      <c r="U178" s="21">
        <v>1</v>
      </c>
      <c r="V178">
        <v>8.735907483505061</v>
      </c>
    </row>
    <row r="179" spans="1:22">
      <c r="A179">
        <v>25</v>
      </c>
      <c r="B179" t="s">
        <v>66</v>
      </c>
      <c r="C179" s="21">
        <v>5</v>
      </c>
      <c r="D179">
        <v>5.3027135962409409</v>
      </c>
      <c r="S179">
        <v>50</v>
      </c>
      <c r="T179" t="s">
        <v>82</v>
      </c>
      <c r="U179" s="21">
        <v>1</v>
      </c>
      <c r="V179">
        <v>10.910427286396073</v>
      </c>
    </row>
    <row r="180" spans="1:22">
      <c r="A180">
        <v>25</v>
      </c>
      <c r="B180" t="s">
        <v>66</v>
      </c>
      <c r="C180" s="21">
        <v>5</v>
      </c>
      <c r="D180">
        <v>4.9300801210365819</v>
      </c>
      <c r="S180">
        <v>50</v>
      </c>
      <c r="T180" t="s">
        <v>82</v>
      </c>
      <c r="U180" s="21">
        <v>1</v>
      </c>
      <c r="V180">
        <v>5.4686863845785352</v>
      </c>
    </row>
    <row r="181" spans="1:22">
      <c r="A181">
        <v>25</v>
      </c>
      <c r="B181" t="s">
        <v>66</v>
      </c>
      <c r="C181" s="21">
        <v>5</v>
      </c>
      <c r="D181">
        <v>2.7064087559846706</v>
      </c>
      <c r="S181">
        <v>50</v>
      </c>
      <c r="T181" t="s">
        <v>82</v>
      </c>
      <c r="U181" s="21">
        <v>1</v>
      </c>
      <c r="V181">
        <v>5.6356534230508721</v>
      </c>
    </row>
    <row r="182" spans="1:22">
      <c r="A182">
        <v>25</v>
      </c>
      <c r="B182" t="s">
        <v>82</v>
      </c>
      <c r="C182" s="21">
        <v>0</v>
      </c>
      <c r="D182">
        <v>15.226917101976438</v>
      </c>
      <c r="S182">
        <v>50</v>
      </c>
      <c r="T182" t="s">
        <v>82</v>
      </c>
      <c r="U182" s="21">
        <v>1</v>
      </c>
      <c r="V182">
        <v>6.6014105013771287</v>
      </c>
    </row>
    <row r="183" spans="1:22">
      <c r="A183">
        <v>25</v>
      </c>
      <c r="B183" t="s">
        <v>82</v>
      </c>
      <c r="C183" s="21">
        <v>0</v>
      </c>
      <c r="D183">
        <v>8.7930139980275115</v>
      </c>
      <c r="S183">
        <v>50</v>
      </c>
      <c r="T183" t="s">
        <v>82</v>
      </c>
      <c r="U183" s="21">
        <v>1</v>
      </c>
      <c r="V183">
        <v>4.5238594135526737</v>
      </c>
    </row>
    <row r="184" spans="1:22">
      <c r="A184">
        <v>25</v>
      </c>
      <c r="B184" t="s">
        <v>82</v>
      </c>
      <c r="C184" s="21">
        <v>0</v>
      </c>
      <c r="D184">
        <v>7.0720920947556092</v>
      </c>
      <c r="S184">
        <v>50</v>
      </c>
      <c r="T184" t="s">
        <v>82</v>
      </c>
      <c r="U184" s="21">
        <v>1</v>
      </c>
      <c r="V184">
        <v>2.6589168575318629</v>
      </c>
    </row>
    <row r="185" spans="1:22">
      <c r="A185">
        <v>25</v>
      </c>
      <c r="B185" t="s">
        <v>82</v>
      </c>
      <c r="C185" s="21">
        <v>0</v>
      </c>
      <c r="D185">
        <v>5.1177616276253657</v>
      </c>
      <c r="S185">
        <v>50</v>
      </c>
      <c r="T185" t="s">
        <v>82</v>
      </c>
      <c r="U185" s="21">
        <v>1</v>
      </c>
      <c r="V185">
        <v>4.5645867868937406</v>
      </c>
    </row>
    <row r="186" spans="1:22">
      <c r="A186">
        <v>25</v>
      </c>
      <c r="B186" t="s">
        <v>82</v>
      </c>
      <c r="C186" s="21">
        <v>0</v>
      </c>
      <c r="D186">
        <v>9.7580116239072829</v>
      </c>
      <c r="S186">
        <v>50</v>
      </c>
      <c r="T186" t="s">
        <v>82</v>
      </c>
      <c r="U186" s="21">
        <v>2</v>
      </c>
      <c r="V186">
        <v>7.0512496292258016</v>
      </c>
    </row>
    <row r="187" spans="1:22">
      <c r="A187">
        <v>25</v>
      </c>
      <c r="B187" t="s">
        <v>82</v>
      </c>
      <c r="C187" s="21">
        <v>0</v>
      </c>
      <c r="D187">
        <v>2.7020480852620867</v>
      </c>
      <c r="S187">
        <v>50</v>
      </c>
      <c r="T187" t="s">
        <v>82</v>
      </c>
      <c r="U187" s="21">
        <v>2</v>
      </c>
      <c r="V187">
        <v>12.15014929480942</v>
      </c>
    </row>
    <row r="188" spans="1:22">
      <c r="A188">
        <v>25</v>
      </c>
      <c r="B188" t="s">
        <v>82</v>
      </c>
      <c r="C188" s="21">
        <v>1</v>
      </c>
      <c r="D188">
        <v>11.629954377301152</v>
      </c>
      <c r="S188">
        <v>50</v>
      </c>
      <c r="T188" t="s">
        <v>82</v>
      </c>
      <c r="U188" s="21">
        <v>2</v>
      </c>
      <c r="V188">
        <v>8.6779124969287107</v>
      </c>
    </row>
    <row r="189" spans="1:22">
      <c r="A189">
        <v>25</v>
      </c>
      <c r="B189" t="s">
        <v>82</v>
      </c>
      <c r="C189" s="21">
        <v>1</v>
      </c>
      <c r="D189">
        <v>7.9928722977195621</v>
      </c>
      <c r="S189">
        <v>50</v>
      </c>
      <c r="T189" t="s">
        <v>82</v>
      </c>
      <c r="U189" s="21">
        <v>2</v>
      </c>
      <c r="V189">
        <v>8.7606471945417912</v>
      </c>
    </row>
    <row r="190" spans="1:22">
      <c r="A190">
        <v>25</v>
      </c>
      <c r="B190" t="s">
        <v>82</v>
      </c>
      <c r="C190" s="21">
        <v>1</v>
      </c>
      <c r="D190">
        <v>5.8517854105338794</v>
      </c>
      <c r="S190">
        <v>50</v>
      </c>
      <c r="T190" t="s">
        <v>82</v>
      </c>
      <c r="U190" s="21">
        <v>2</v>
      </c>
      <c r="V190">
        <v>8.1882880257466315</v>
      </c>
    </row>
    <row r="191" spans="1:22">
      <c r="A191">
        <v>25</v>
      </c>
      <c r="B191" t="s">
        <v>82</v>
      </c>
      <c r="C191" s="21">
        <v>1</v>
      </c>
      <c r="D191">
        <v>2.3453217716604233</v>
      </c>
      <c r="S191">
        <v>50</v>
      </c>
      <c r="T191" t="s">
        <v>82</v>
      </c>
      <c r="U191" s="21">
        <v>2</v>
      </c>
      <c r="V191">
        <v>5.7092372186378952</v>
      </c>
    </row>
    <row r="192" spans="1:22">
      <c r="A192">
        <v>25</v>
      </c>
      <c r="B192" t="s">
        <v>82</v>
      </c>
      <c r="C192" s="21">
        <v>1</v>
      </c>
      <c r="D192">
        <v>9.1980672102113932</v>
      </c>
      <c r="S192">
        <v>50</v>
      </c>
      <c r="T192" t="s">
        <v>82</v>
      </c>
      <c r="U192" s="21">
        <v>2</v>
      </c>
      <c r="V192">
        <v>3.9647508117934209</v>
      </c>
    </row>
    <row r="193" spans="1:22">
      <c r="A193">
        <v>25</v>
      </c>
      <c r="B193" t="s">
        <v>82</v>
      </c>
      <c r="C193" s="21">
        <v>1</v>
      </c>
      <c r="D193">
        <v>2.8137309713861236</v>
      </c>
      <c r="S193">
        <v>50</v>
      </c>
      <c r="T193" t="s">
        <v>82</v>
      </c>
      <c r="U193" s="21">
        <v>2</v>
      </c>
      <c r="V193">
        <v>4.6213662312422645</v>
      </c>
    </row>
    <row r="194" spans="1:22">
      <c r="A194">
        <v>25</v>
      </c>
      <c r="B194" t="s">
        <v>82</v>
      </c>
      <c r="C194" s="21">
        <v>2</v>
      </c>
      <c r="D194">
        <v>15.876261225268996</v>
      </c>
      <c r="S194">
        <v>50</v>
      </c>
      <c r="T194" t="s">
        <v>82</v>
      </c>
      <c r="U194" s="21">
        <v>3</v>
      </c>
      <c r="V194">
        <v>7.2360411715055415</v>
      </c>
    </row>
    <row r="195" spans="1:22">
      <c r="A195">
        <v>25</v>
      </c>
      <c r="B195" t="s">
        <v>82</v>
      </c>
      <c r="C195" s="21">
        <v>2</v>
      </c>
      <c r="D195">
        <v>9.1848462031743363</v>
      </c>
      <c r="S195">
        <v>50</v>
      </c>
      <c r="T195" t="s">
        <v>82</v>
      </c>
      <c r="U195" s="21">
        <v>3</v>
      </c>
      <c r="V195">
        <v>13.481086711255784</v>
      </c>
    </row>
    <row r="196" spans="1:22">
      <c r="A196">
        <v>25</v>
      </c>
      <c r="B196" t="s">
        <v>82</v>
      </c>
      <c r="C196" s="21">
        <v>2</v>
      </c>
      <c r="D196">
        <v>5.2259441801789315</v>
      </c>
      <c r="S196">
        <v>50</v>
      </c>
      <c r="T196" t="s">
        <v>82</v>
      </c>
      <c r="U196" s="21">
        <v>3</v>
      </c>
      <c r="V196">
        <v>8.8699360807548793</v>
      </c>
    </row>
    <row r="197" spans="1:22">
      <c r="A197">
        <v>25</v>
      </c>
      <c r="B197" t="s">
        <v>82</v>
      </c>
      <c r="C197" s="21">
        <v>2</v>
      </c>
      <c r="D197">
        <v>6.7197128947665776</v>
      </c>
      <c r="S197">
        <v>50</v>
      </c>
      <c r="T197" t="s">
        <v>82</v>
      </c>
      <c r="U197" s="21">
        <v>3</v>
      </c>
      <c r="V197">
        <v>8.4603478631258877</v>
      </c>
    </row>
    <row r="198" spans="1:22">
      <c r="A198">
        <v>25</v>
      </c>
      <c r="B198" t="s">
        <v>82</v>
      </c>
      <c r="C198" s="21">
        <v>2</v>
      </c>
      <c r="D198">
        <v>8.3779140021988532</v>
      </c>
      <c r="S198">
        <v>50</v>
      </c>
      <c r="T198" t="s">
        <v>82</v>
      </c>
      <c r="U198" s="21">
        <v>3</v>
      </c>
      <c r="V198">
        <v>8.6326137325700909</v>
      </c>
    </row>
    <row r="199" spans="1:22">
      <c r="A199">
        <v>25</v>
      </c>
      <c r="B199" t="s">
        <v>82</v>
      </c>
      <c r="C199" s="21">
        <v>2</v>
      </c>
      <c r="D199">
        <v>2.810489515588328</v>
      </c>
      <c r="S199">
        <v>50</v>
      </c>
      <c r="T199" t="s">
        <v>82</v>
      </c>
      <c r="U199" s="21">
        <v>3</v>
      </c>
      <c r="V199">
        <v>6.7498227384809155</v>
      </c>
    </row>
    <row r="200" spans="1:22">
      <c r="A200">
        <v>25</v>
      </c>
      <c r="B200" t="s">
        <v>82</v>
      </c>
      <c r="C200" s="21">
        <v>3</v>
      </c>
      <c r="D200">
        <v>14.777296761392027</v>
      </c>
      <c r="S200">
        <v>50</v>
      </c>
      <c r="T200" t="s">
        <v>82</v>
      </c>
      <c r="U200" s="21">
        <v>3</v>
      </c>
      <c r="V200">
        <v>4.3196898072894818</v>
      </c>
    </row>
    <row r="201" spans="1:22">
      <c r="A201">
        <v>25</v>
      </c>
      <c r="B201" t="s">
        <v>82</v>
      </c>
      <c r="C201" s="21">
        <v>3</v>
      </c>
      <c r="D201">
        <v>8.1159710208438582</v>
      </c>
      <c r="S201">
        <v>50</v>
      </c>
      <c r="T201" t="s">
        <v>82</v>
      </c>
      <c r="U201" s="21">
        <v>3</v>
      </c>
      <c r="V201">
        <v>5.8148979721112957</v>
      </c>
    </row>
    <row r="202" spans="1:22">
      <c r="A202">
        <v>25</v>
      </c>
      <c r="B202" t="s">
        <v>82</v>
      </c>
      <c r="C202" s="21">
        <v>3</v>
      </c>
      <c r="D202">
        <v>6.5351571536980453</v>
      </c>
      <c r="S202">
        <v>50</v>
      </c>
      <c r="T202" t="s">
        <v>82</v>
      </c>
      <c r="U202" s="21">
        <v>4</v>
      </c>
      <c r="V202">
        <v>4.4140890285615271</v>
      </c>
    </row>
    <row r="203" spans="1:22">
      <c r="A203">
        <v>25</v>
      </c>
      <c r="B203" t="s">
        <v>82</v>
      </c>
      <c r="C203" s="21">
        <v>3</v>
      </c>
      <c r="D203">
        <v>4.9888109366502489</v>
      </c>
      <c r="S203">
        <v>50</v>
      </c>
      <c r="T203" t="s">
        <v>82</v>
      </c>
      <c r="U203" s="21">
        <v>4</v>
      </c>
      <c r="V203">
        <v>11.972123246938136</v>
      </c>
    </row>
    <row r="204" spans="1:22">
      <c r="A204">
        <v>25</v>
      </c>
      <c r="B204" t="s">
        <v>82</v>
      </c>
      <c r="C204" s="21">
        <v>3</v>
      </c>
      <c r="D204">
        <v>10.541933803081525</v>
      </c>
      <c r="S204">
        <v>50</v>
      </c>
      <c r="T204" t="s">
        <v>82</v>
      </c>
      <c r="U204" s="21">
        <v>4</v>
      </c>
      <c r="V204">
        <v>7.8673487914975473</v>
      </c>
    </row>
    <row r="205" spans="1:22">
      <c r="A205">
        <v>25</v>
      </c>
      <c r="B205" t="s">
        <v>82</v>
      </c>
      <c r="C205" s="21">
        <v>3</v>
      </c>
      <c r="D205">
        <v>2.3111579838279708</v>
      </c>
      <c r="S205">
        <v>50</v>
      </c>
      <c r="T205" t="s">
        <v>82</v>
      </c>
      <c r="U205" s="21">
        <v>4</v>
      </c>
      <c r="V205">
        <v>8.0176992490460002</v>
      </c>
    </row>
    <row r="206" spans="1:22">
      <c r="A206">
        <v>25</v>
      </c>
      <c r="B206" t="s">
        <v>82</v>
      </c>
      <c r="C206" s="21">
        <v>4</v>
      </c>
      <c r="D206">
        <v>16.841936574175882</v>
      </c>
      <c r="S206">
        <v>50</v>
      </c>
      <c r="T206" t="s">
        <v>82</v>
      </c>
      <c r="U206" s="21">
        <v>4</v>
      </c>
      <c r="V206">
        <v>7.2996366120997065</v>
      </c>
    </row>
    <row r="207" spans="1:22">
      <c r="A207">
        <v>25</v>
      </c>
      <c r="B207" t="s">
        <v>82</v>
      </c>
      <c r="C207" s="21">
        <v>4</v>
      </c>
      <c r="D207">
        <v>9.0966633447884622</v>
      </c>
      <c r="S207">
        <v>50</v>
      </c>
      <c r="T207" t="s">
        <v>82</v>
      </c>
      <c r="U207" s="21">
        <v>4</v>
      </c>
      <c r="V207">
        <v>4.792837250670515</v>
      </c>
    </row>
    <row r="208" spans="1:22">
      <c r="A208">
        <v>25</v>
      </c>
      <c r="B208" t="s">
        <v>82</v>
      </c>
      <c r="C208" s="21">
        <v>4</v>
      </c>
      <c r="D208">
        <v>6.6800088202700465</v>
      </c>
      <c r="S208">
        <v>50</v>
      </c>
      <c r="T208" t="s">
        <v>82</v>
      </c>
      <c r="U208" s="21">
        <v>4</v>
      </c>
      <c r="V208">
        <v>3.6948441485702035</v>
      </c>
    </row>
    <row r="209" spans="1:22">
      <c r="A209">
        <v>25</v>
      </c>
      <c r="B209" t="s">
        <v>82</v>
      </c>
      <c r="C209" s="21">
        <v>4</v>
      </c>
      <c r="D209">
        <v>6.5380251138148395</v>
      </c>
      <c r="S209">
        <v>50</v>
      </c>
      <c r="T209" t="s">
        <v>82</v>
      </c>
      <c r="U209" s="21">
        <v>4</v>
      </c>
      <c r="V209">
        <v>4.7917045642878193</v>
      </c>
    </row>
    <row r="210" spans="1:22">
      <c r="A210">
        <v>25</v>
      </c>
      <c r="B210" t="s">
        <v>82</v>
      </c>
      <c r="C210" s="21">
        <v>4</v>
      </c>
      <c r="D210">
        <v>8.736337523999973</v>
      </c>
    </row>
    <row r="211" spans="1:22">
      <c r="A211">
        <v>25</v>
      </c>
      <c r="B211" t="s">
        <v>82</v>
      </c>
      <c r="C211" s="21">
        <v>4</v>
      </c>
      <c r="D211">
        <v>1.7533329088073994</v>
      </c>
      <c r="U211"/>
    </row>
    <row r="212" spans="1:22">
      <c r="A212">
        <v>25</v>
      </c>
      <c r="B212" t="s">
        <v>82</v>
      </c>
      <c r="C212" s="21">
        <v>5</v>
      </c>
      <c r="D212">
        <v>15.494882429374869</v>
      </c>
      <c r="U212"/>
    </row>
    <row r="213" spans="1:22">
      <c r="A213">
        <v>25</v>
      </c>
      <c r="B213" t="s">
        <v>82</v>
      </c>
      <c r="C213" s="21">
        <v>5</v>
      </c>
      <c r="D213">
        <v>8.8525146290647587</v>
      </c>
      <c r="U213"/>
    </row>
    <row r="214" spans="1:22">
      <c r="A214">
        <v>25</v>
      </c>
      <c r="B214" t="s">
        <v>82</v>
      </c>
      <c r="C214" s="21">
        <v>5</v>
      </c>
      <c r="D214">
        <v>6.7296136554062223</v>
      </c>
      <c r="U214"/>
    </row>
    <row r="215" spans="1:22">
      <c r="A215">
        <v>25</v>
      </c>
      <c r="B215" t="s">
        <v>82</v>
      </c>
      <c r="C215" s="21">
        <v>5</v>
      </c>
      <c r="D215">
        <v>5.956844061695219</v>
      </c>
      <c r="U215"/>
    </row>
    <row r="216" spans="1:22">
      <c r="A216">
        <v>25</v>
      </c>
      <c r="B216" t="s">
        <v>82</v>
      </c>
      <c r="C216" s="21">
        <v>5</v>
      </c>
      <c r="D216">
        <v>10.53504672545418</v>
      </c>
      <c r="U216"/>
    </row>
    <row r="217" spans="1:22">
      <c r="A217">
        <v>25</v>
      </c>
      <c r="B217" t="s">
        <v>82</v>
      </c>
      <c r="C217" s="21">
        <v>5</v>
      </c>
      <c r="D217">
        <v>2.1997697755037366</v>
      </c>
    </row>
    <row r="218" spans="1:22">
      <c r="A218">
        <v>50</v>
      </c>
      <c r="B218" t="s">
        <v>171</v>
      </c>
      <c r="C218" s="21">
        <v>0</v>
      </c>
      <c r="D218">
        <v>12.571273906215135</v>
      </c>
    </row>
    <row r="219" spans="1:22">
      <c r="A219">
        <v>50</v>
      </c>
      <c r="B219" t="s">
        <v>171</v>
      </c>
      <c r="C219" s="21">
        <v>0</v>
      </c>
      <c r="D219">
        <v>10.185951357827332</v>
      </c>
    </row>
    <row r="220" spans="1:22">
      <c r="A220">
        <v>50</v>
      </c>
      <c r="B220" t="s">
        <v>171</v>
      </c>
      <c r="C220" s="21">
        <v>0</v>
      </c>
      <c r="D220">
        <v>14.928690559058984</v>
      </c>
    </row>
    <row r="221" spans="1:22">
      <c r="A221">
        <v>50</v>
      </c>
      <c r="B221" t="s">
        <v>171</v>
      </c>
      <c r="C221" s="21">
        <v>0</v>
      </c>
      <c r="D221">
        <v>8.1252987794546012</v>
      </c>
    </row>
    <row r="222" spans="1:22">
      <c r="A222">
        <v>50</v>
      </c>
      <c r="B222" t="s">
        <v>171</v>
      </c>
      <c r="C222" s="21">
        <v>0</v>
      </c>
      <c r="D222">
        <v>10.597029419385775</v>
      </c>
      <c r="E222">
        <f>+AVERAGE(D218:D224)</f>
        <v>9.2300827333736049</v>
      </c>
    </row>
    <row r="223" spans="1:22">
      <c r="A223">
        <v>50</v>
      </c>
      <c r="B223" t="s">
        <v>171</v>
      </c>
      <c r="C223" s="21">
        <v>0</v>
      </c>
      <c r="D223">
        <v>6.0442384853522606</v>
      </c>
      <c r="E223">
        <f>+STDEV(D218:D224)</f>
        <v>4.2387705829615641</v>
      </c>
    </row>
    <row r="224" spans="1:22">
      <c r="A224">
        <v>50</v>
      </c>
      <c r="B224" t="s">
        <v>171</v>
      </c>
      <c r="C224" s="21">
        <v>0</v>
      </c>
      <c r="D224">
        <v>2.1580966263211447</v>
      </c>
      <c r="E224">
        <f>+E223/SQRT(7)</f>
        <v>1.6021046895960824</v>
      </c>
    </row>
    <row r="225" spans="1:5">
      <c r="A225">
        <v>50</v>
      </c>
      <c r="B225" t="s">
        <v>171</v>
      </c>
      <c r="C225" s="21">
        <v>1</v>
      </c>
      <c r="D225">
        <v>10.458448658898508</v>
      </c>
      <c r="E225">
        <f>+(E224/E222)*100</f>
        <v>17.35742501855681</v>
      </c>
    </row>
    <row r="226" spans="1:5">
      <c r="A226">
        <v>50</v>
      </c>
      <c r="B226" t="s">
        <v>171</v>
      </c>
      <c r="C226" s="21">
        <v>1</v>
      </c>
      <c r="D226">
        <v>8.1998112848910107</v>
      </c>
    </row>
    <row r="227" spans="1:5">
      <c r="A227">
        <v>50</v>
      </c>
      <c r="B227" t="s">
        <v>171</v>
      </c>
      <c r="C227" s="21">
        <v>1</v>
      </c>
      <c r="D227">
        <v>15.245899160957373</v>
      </c>
    </row>
    <row r="228" spans="1:5">
      <c r="A228">
        <v>50</v>
      </c>
      <c r="B228" t="s">
        <v>171</v>
      </c>
      <c r="C228" s="21">
        <v>1</v>
      </c>
      <c r="D228">
        <v>7.0652514497361434</v>
      </c>
    </row>
    <row r="229" spans="1:5">
      <c r="A229">
        <v>50</v>
      </c>
      <c r="B229" t="s">
        <v>171</v>
      </c>
      <c r="C229" s="21">
        <v>1</v>
      </c>
      <c r="D229">
        <v>10.345992770283958</v>
      </c>
    </row>
    <row r="230" spans="1:5">
      <c r="A230">
        <v>50</v>
      </c>
      <c r="B230" t="s">
        <v>171</v>
      </c>
      <c r="C230" s="21">
        <v>1</v>
      </c>
      <c r="D230">
        <v>7.6052385514819951</v>
      </c>
    </row>
    <row r="231" spans="1:5">
      <c r="A231">
        <v>50</v>
      </c>
      <c r="B231" t="s">
        <v>171</v>
      </c>
      <c r="C231" s="21">
        <v>1</v>
      </c>
      <c r="D231">
        <v>2.2161879414769801</v>
      </c>
    </row>
    <row r="232" spans="1:5">
      <c r="A232">
        <v>50</v>
      </c>
      <c r="B232" t="s">
        <v>171</v>
      </c>
      <c r="C232" s="21">
        <v>2</v>
      </c>
      <c r="D232">
        <v>11.388054792120508</v>
      </c>
    </row>
    <row r="233" spans="1:5">
      <c r="A233">
        <v>50</v>
      </c>
      <c r="B233" t="s">
        <v>171</v>
      </c>
      <c r="C233" s="21">
        <v>2</v>
      </c>
      <c r="D233">
        <v>8.6374617462323435</v>
      </c>
    </row>
    <row r="234" spans="1:5">
      <c r="A234">
        <v>50</v>
      </c>
      <c r="B234" t="s">
        <v>171</v>
      </c>
      <c r="C234" s="21">
        <v>2</v>
      </c>
      <c r="D234">
        <v>14.545043737485363</v>
      </c>
    </row>
    <row r="235" spans="1:5">
      <c r="A235">
        <v>50</v>
      </c>
      <c r="B235" t="s">
        <v>171</v>
      </c>
      <c r="C235" s="21">
        <v>2</v>
      </c>
      <c r="D235">
        <v>7.5290920174254614</v>
      </c>
    </row>
    <row r="236" spans="1:5">
      <c r="A236">
        <v>50</v>
      </c>
      <c r="B236" t="s">
        <v>171</v>
      </c>
      <c r="C236" s="21">
        <v>2</v>
      </c>
      <c r="D236">
        <v>7.5400144992393168</v>
      </c>
    </row>
    <row r="237" spans="1:5">
      <c r="A237">
        <v>50</v>
      </c>
      <c r="B237" t="s">
        <v>171</v>
      </c>
      <c r="C237" s="21">
        <v>2</v>
      </c>
      <c r="D237">
        <v>3.9295595298329653</v>
      </c>
    </row>
    <row r="238" spans="1:5">
      <c r="A238">
        <v>50</v>
      </c>
      <c r="B238" t="s">
        <v>171</v>
      </c>
      <c r="C238" s="21">
        <v>2</v>
      </c>
      <c r="D238">
        <v>2.2319805840983316</v>
      </c>
    </row>
    <row r="239" spans="1:5">
      <c r="A239">
        <v>50</v>
      </c>
      <c r="B239" t="s">
        <v>171</v>
      </c>
      <c r="C239" s="21">
        <v>3</v>
      </c>
      <c r="D239">
        <v>12.062793415275246</v>
      </c>
    </row>
    <row r="240" spans="1:5">
      <c r="A240">
        <v>50</v>
      </c>
      <c r="B240" t="s">
        <v>171</v>
      </c>
      <c r="C240" s="21">
        <v>3</v>
      </c>
      <c r="D240">
        <v>9.6324602054197719</v>
      </c>
    </row>
    <row r="241" spans="1:4">
      <c r="A241">
        <v>50</v>
      </c>
      <c r="B241" t="s">
        <v>171</v>
      </c>
      <c r="C241" s="21">
        <v>3</v>
      </c>
      <c r="D241">
        <v>13.80014474593613</v>
      </c>
    </row>
    <row r="242" spans="1:4">
      <c r="A242">
        <v>50</v>
      </c>
      <c r="B242" t="s">
        <v>171</v>
      </c>
      <c r="C242" s="21">
        <v>3</v>
      </c>
      <c r="D242">
        <v>7.4750181494208441</v>
      </c>
    </row>
    <row r="243" spans="1:4">
      <c r="A243">
        <v>50</v>
      </c>
      <c r="B243" t="s">
        <v>171</v>
      </c>
      <c r="C243" s="21">
        <v>3</v>
      </c>
      <c r="D243">
        <v>8.5548591270684966</v>
      </c>
    </row>
    <row r="244" spans="1:4">
      <c r="A244">
        <v>50</v>
      </c>
      <c r="B244" t="s">
        <v>171</v>
      </c>
      <c r="C244" s="21">
        <v>3</v>
      </c>
      <c r="D244">
        <v>5.9391383449419193</v>
      </c>
    </row>
    <row r="245" spans="1:4">
      <c r="A245">
        <v>50</v>
      </c>
      <c r="B245" t="s">
        <v>171</v>
      </c>
      <c r="C245" s="21">
        <v>3</v>
      </c>
      <c r="D245">
        <v>3.4721938822802447</v>
      </c>
    </row>
    <row r="246" spans="1:4">
      <c r="A246">
        <v>50</v>
      </c>
      <c r="B246" t="s">
        <v>171</v>
      </c>
      <c r="C246" s="21">
        <v>4</v>
      </c>
      <c r="D246">
        <v>12.270929712842479</v>
      </c>
    </row>
    <row r="247" spans="1:4">
      <c r="A247">
        <v>50</v>
      </c>
      <c r="B247" t="s">
        <v>171</v>
      </c>
      <c r="C247" s="21">
        <v>4</v>
      </c>
      <c r="D247">
        <v>9.078111976248092</v>
      </c>
    </row>
    <row r="248" spans="1:4">
      <c r="A248">
        <v>50</v>
      </c>
      <c r="B248" t="s">
        <v>171</v>
      </c>
      <c r="C248" s="21">
        <v>4</v>
      </c>
      <c r="D248">
        <v>15.424152452385348</v>
      </c>
    </row>
    <row r="249" spans="1:4">
      <c r="A249">
        <v>50</v>
      </c>
      <c r="B249" t="s">
        <v>171</v>
      </c>
      <c r="C249" s="21">
        <v>4</v>
      </c>
      <c r="D249">
        <v>8.4684917616737359</v>
      </c>
    </row>
    <row r="250" spans="1:4">
      <c r="A250">
        <v>50</v>
      </c>
      <c r="B250" t="s">
        <v>171</v>
      </c>
      <c r="C250" s="21">
        <v>4</v>
      </c>
      <c r="D250">
        <v>10.532963593958701</v>
      </c>
    </row>
    <row r="251" spans="1:4">
      <c r="A251">
        <v>50</v>
      </c>
      <c r="B251" t="s">
        <v>171</v>
      </c>
      <c r="C251" s="21">
        <v>4</v>
      </c>
      <c r="D251">
        <v>5.6904943889689443</v>
      </c>
    </row>
    <row r="252" spans="1:4">
      <c r="A252">
        <v>50</v>
      </c>
      <c r="B252" t="s">
        <v>171</v>
      </c>
      <c r="C252" s="21">
        <v>4</v>
      </c>
      <c r="D252">
        <v>2.4426309611173225</v>
      </c>
    </row>
    <row r="253" spans="1:4">
      <c r="A253">
        <v>50</v>
      </c>
      <c r="B253" t="s">
        <v>171</v>
      </c>
      <c r="C253" s="21">
        <v>5</v>
      </c>
      <c r="D253">
        <v>9.6447709274383175</v>
      </c>
    </row>
    <row r="254" spans="1:4">
      <c r="A254">
        <v>50</v>
      </c>
      <c r="B254" t="s">
        <v>171</v>
      </c>
      <c r="C254" s="21">
        <v>5</v>
      </c>
      <c r="D254">
        <v>9.4050642071079142</v>
      </c>
    </row>
    <row r="255" spans="1:4">
      <c r="A255">
        <v>50</v>
      </c>
      <c r="B255" t="s">
        <v>171</v>
      </c>
      <c r="C255" s="21">
        <v>5</v>
      </c>
      <c r="D255">
        <v>14.387106078536316</v>
      </c>
    </row>
    <row r="256" spans="1:4">
      <c r="A256">
        <v>50</v>
      </c>
      <c r="B256" t="s">
        <v>171</v>
      </c>
      <c r="C256" s="21">
        <v>5</v>
      </c>
      <c r="D256">
        <v>7.4037569884074239</v>
      </c>
    </row>
    <row r="257" spans="1:21">
      <c r="A257">
        <v>50</v>
      </c>
      <c r="B257" t="s">
        <v>171</v>
      </c>
      <c r="C257" s="21">
        <v>5</v>
      </c>
      <c r="D257">
        <v>6.9596113337127239</v>
      </c>
    </row>
    <row r="258" spans="1:21">
      <c r="A258">
        <v>50</v>
      </c>
      <c r="B258" t="s">
        <v>171</v>
      </c>
      <c r="C258" s="21">
        <v>5</v>
      </c>
      <c r="D258">
        <v>5.3546975948769457</v>
      </c>
    </row>
    <row r="259" spans="1:21">
      <c r="A259">
        <v>50</v>
      </c>
      <c r="B259" t="s">
        <v>171</v>
      </c>
      <c r="C259" s="21">
        <v>5</v>
      </c>
      <c r="D259">
        <v>2.3038904615478519</v>
      </c>
    </row>
    <row r="260" spans="1:21">
      <c r="A260">
        <v>50</v>
      </c>
      <c r="B260" t="s">
        <v>66</v>
      </c>
      <c r="C260" s="21">
        <v>0</v>
      </c>
      <c r="D260">
        <v>7.4301563062288141</v>
      </c>
      <c r="U260"/>
    </row>
    <row r="261" spans="1:21">
      <c r="A261">
        <v>50</v>
      </c>
      <c r="B261" t="s">
        <v>66</v>
      </c>
      <c r="C261" s="21">
        <v>0</v>
      </c>
      <c r="D261">
        <v>9.12216995199711</v>
      </c>
      <c r="U261"/>
    </row>
    <row r="262" spans="1:21">
      <c r="A262">
        <v>50</v>
      </c>
      <c r="B262" t="s">
        <v>66</v>
      </c>
      <c r="C262" s="21">
        <v>0</v>
      </c>
      <c r="D262">
        <v>8.8129358332980008</v>
      </c>
      <c r="U262"/>
    </row>
    <row r="263" spans="1:21">
      <c r="A263">
        <v>50</v>
      </c>
      <c r="B263" t="s">
        <v>66</v>
      </c>
      <c r="C263" s="21">
        <v>0</v>
      </c>
      <c r="D263">
        <v>7.7044842531921267</v>
      </c>
      <c r="U263"/>
    </row>
    <row r="264" spans="1:21">
      <c r="A264">
        <v>50</v>
      </c>
      <c r="B264" t="s">
        <v>66</v>
      </c>
      <c r="C264" s="21">
        <v>0</v>
      </c>
      <c r="D264">
        <v>4.9862856630397809</v>
      </c>
      <c r="U264"/>
    </row>
    <row r="265" spans="1:21">
      <c r="A265">
        <v>50</v>
      </c>
      <c r="B265" t="s">
        <v>66</v>
      </c>
      <c r="C265" s="21">
        <v>0</v>
      </c>
      <c r="D265">
        <v>5.4576734395542825</v>
      </c>
      <c r="U265"/>
    </row>
    <row r="266" spans="1:21">
      <c r="A266">
        <v>50</v>
      </c>
      <c r="B266" t="s">
        <v>66</v>
      </c>
      <c r="C266" s="21">
        <v>1</v>
      </c>
      <c r="D266">
        <v>6.9623869670669327</v>
      </c>
      <c r="U266"/>
    </row>
    <row r="267" spans="1:21">
      <c r="A267">
        <v>50</v>
      </c>
      <c r="B267" t="s">
        <v>66</v>
      </c>
      <c r="C267" s="21">
        <v>1</v>
      </c>
      <c r="D267">
        <v>7.5158125840136529</v>
      </c>
      <c r="U267"/>
    </row>
    <row r="268" spans="1:21">
      <c r="A268">
        <v>50</v>
      </c>
      <c r="B268" t="s">
        <v>66</v>
      </c>
      <c r="C268" s="21">
        <v>1</v>
      </c>
      <c r="D268">
        <v>8.3938780188247666</v>
      </c>
      <c r="U268"/>
    </row>
    <row r="269" spans="1:21">
      <c r="A269">
        <v>50</v>
      </c>
      <c r="B269" t="s">
        <v>66</v>
      </c>
      <c r="C269" s="21">
        <v>1</v>
      </c>
      <c r="D269">
        <v>4.821326740288459</v>
      </c>
      <c r="U269"/>
    </row>
    <row r="270" spans="1:21">
      <c r="A270">
        <v>50</v>
      </c>
      <c r="B270" t="s">
        <v>66</v>
      </c>
      <c r="C270" s="21">
        <v>1</v>
      </c>
      <c r="D270">
        <v>3.0954086538162238</v>
      </c>
      <c r="U270"/>
    </row>
    <row r="271" spans="1:21">
      <c r="A271">
        <v>50</v>
      </c>
      <c r="B271" t="s">
        <v>66</v>
      </c>
      <c r="C271" s="21">
        <v>1</v>
      </c>
      <c r="D271">
        <v>4.424853476146831</v>
      </c>
      <c r="U271"/>
    </row>
    <row r="272" spans="1:21">
      <c r="A272">
        <v>50</v>
      </c>
      <c r="B272" t="s">
        <v>66</v>
      </c>
      <c r="C272" s="21">
        <v>2</v>
      </c>
      <c r="D272">
        <v>6.7257992229501884</v>
      </c>
      <c r="U272"/>
    </row>
    <row r="273" spans="1:21">
      <c r="A273">
        <v>50</v>
      </c>
      <c r="B273" t="s">
        <v>66</v>
      </c>
      <c r="C273" s="21">
        <v>2</v>
      </c>
      <c r="D273">
        <v>8.7365929962770483</v>
      </c>
      <c r="U273"/>
    </row>
    <row r="274" spans="1:21">
      <c r="A274">
        <v>50</v>
      </c>
      <c r="B274" t="s">
        <v>66</v>
      </c>
      <c r="C274" s="21">
        <v>2</v>
      </c>
      <c r="D274">
        <v>9.4781439257979905</v>
      </c>
      <c r="U274"/>
    </row>
    <row r="275" spans="1:21">
      <c r="A275">
        <v>50</v>
      </c>
      <c r="B275" t="s">
        <v>66</v>
      </c>
      <c r="C275" s="21">
        <v>2</v>
      </c>
      <c r="D275">
        <v>7.5624397264360592</v>
      </c>
      <c r="U275"/>
    </row>
    <row r="276" spans="1:21">
      <c r="A276">
        <v>50</v>
      </c>
      <c r="B276" t="s">
        <v>66</v>
      </c>
      <c r="C276" s="21">
        <v>2</v>
      </c>
      <c r="D276">
        <v>3.3508137677930727</v>
      </c>
      <c r="U276"/>
    </row>
    <row r="277" spans="1:21">
      <c r="A277">
        <v>50</v>
      </c>
      <c r="B277" t="s">
        <v>66</v>
      </c>
      <c r="C277" s="21">
        <v>2</v>
      </c>
      <c r="D277">
        <v>5.3175968825247484</v>
      </c>
      <c r="U277"/>
    </row>
    <row r="278" spans="1:21">
      <c r="A278">
        <v>50</v>
      </c>
      <c r="B278" t="s">
        <v>66</v>
      </c>
      <c r="C278" s="21">
        <v>3</v>
      </c>
      <c r="D278">
        <v>6.7541127833421584</v>
      </c>
      <c r="U278"/>
    </row>
    <row r="279" spans="1:21">
      <c r="A279">
        <v>50</v>
      </c>
      <c r="B279" t="s">
        <v>66</v>
      </c>
      <c r="C279" s="21">
        <v>3</v>
      </c>
      <c r="D279">
        <v>9.3143447033291462</v>
      </c>
      <c r="U279"/>
    </row>
    <row r="280" spans="1:21">
      <c r="A280">
        <v>50</v>
      </c>
      <c r="B280" t="s">
        <v>66</v>
      </c>
      <c r="C280" s="21">
        <v>3</v>
      </c>
      <c r="D280">
        <v>9.3336156317698133</v>
      </c>
      <c r="U280"/>
    </row>
    <row r="281" spans="1:21">
      <c r="A281">
        <v>50</v>
      </c>
      <c r="B281" t="s">
        <v>66</v>
      </c>
      <c r="C281" s="21">
        <v>3</v>
      </c>
      <c r="D281">
        <v>6.9731352871372856</v>
      </c>
      <c r="U281"/>
    </row>
    <row r="282" spans="1:21">
      <c r="A282">
        <v>50</v>
      </c>
      <c r="B282" t="s">
        <v>66</v>
      </c>
      <c r="C282" s="21">
        <v>3</v>
      </c>
      <c r="D282">
        <v>4.1393807824753726</v>
      </c>
      <c r="U282"/>
    </row>
    <row r="283" spans="1:21">
      <c r="A283">
        <v>50</v>
      </c>
      <c r="B283" t="s">
        <v>66</v>
      </c>
      <c r="C283" s="21">
        <v>3</v>
      </c>
      <c r="D283">
        <v>4.6256019151632275</v>
      </c>
      <c r="U283"/>
    </row>
    <row r="284" spans="1:21">
      <c r="A284">
        <v>50</v>
      </c>
      <c r="B284" t="s">
        <v>66</v>
      </c>
      <c r="C284" s="21">
        <v>4</v>
      </c>
      <c r="D284">
        <v>8.4373493671626996</v>
      </c>
      <c r="U284"/>
    </row>
    <row r="285" spans="1:21">
      <c r="A285">
        <v>50</v>
      </c>
      <c r="B285" t="s">
        <v>66</v>
      </c>
      <c r="C285" s="21">
        <v>4</v>
      </c>
      <c r="D285">
        <v>9.25003399800128</v>
      </c>
      <c r="U285"/>
    </row>
    <row r="286" spans="1:21">
      <c r="A286">
        <v>50</v>
      </c>
      <c r="B286" t="s">
        <v>66</v>
      </c>
      <c r="C286" s="21">
        <v>4</v>
      </c>
      <c r="D286">
        <v>9.0864867591769265</v>
      </c>
      <c r="U286"/>
    </row>
    <row r="287" spans="1:21">
      <c r="A287">
        <v>50</v>
      </c>
      <c r="B287" t="s">
        <v>66</v>
      </c>
      <c r="C287" s="21">
        <v>4</v>
      </c>
      <c r="D287">
        <v>7.5342712834034193</v>
      </c>
      <c r="U287"/>
    </row>
    <row r="288" spans="1:21">
      <c r="A288">
        <v>50</v>
      </c>
      <c r="B288" t="s">
        <v>66</v>
      </c>
      <c r="C288" s="21">
        <v>4</v>
      </c>
      <c r="D288">
        <v>3.2254208836556657</v>
      </c>
      <c r="U288"/>
    </row>
    <row r="289" spans="1:21">
      <c r="A289">
        <v>50</v>
      </c>
      <c r="B289" t="s">
        <v>66</v>
      </c>
      <c r="C289" s="21">
        <v>4</v>
      </c>
      <c r="D289">
        <v>4.635108108654256</v>
      </c>
      <c r="U289"/>
    </row>
    <row r="290" spans="1:21">
      <c r="A290">
        <v>50</v>
      </c>
      <c r="B290" t="s">
        <v>66</v>
      </c>
      <c r="C290" s="21">
        <v>5</v>
      </c>
      <c r="D290">
        <v>7.57768003513198</v>
      </c>
      <c r="U290"/>
    </row>
    <row r="291" spans="1:21">
      <c r="A291">
        <v>50</v>
      </c>
      <c r="B291" t="s">
        <v>66</v>
      </c>
      <c r="C291" s="21">
        <v>5</v>
      </c>
      <c r="D291">
        <v>10.020874517171796</v>
      </c>
      <c r="U291"/>
    </row>
    <row r="292" spans="1:21">
      <c r="A292">
        <v>50</v>
      </c>
      <c r="B292" t="s">
        <v>66</v>
      </c>
      <c r="C292" s="21">
        <v>5</v>
      </c>
      <c r="D292">
        <v>10.341703013464352</v>
      </c>
      <c r="U292"/>
    </row>
    <row r="293" spans="1:21">
      <c r="A293">
        <v>50</v>
      </c>
      <c r="B293" t="s">
        <v>66</v>
      </c>
      <c r="C293" s="21">
        <v>5</v>
      </c>
      <c r="D293">
        <v>6.6068739615466843</v>
      </c>
      <c r="U293"/>
    </row>
    <row r="294" spans="1:21">
      <c r="A294">
        <v>50</v>
      </c>
      <c r="B294" t="s">
        <v>66</v>
      </c>
      <c r="C294" s="21">
        <v>5</v>
      </c>
      <c r="D294">
        <v>3.1600794936446706</v>
      </c>
      <c r="U294"/>
    </row>
    <row r="295" spans="1:21">
      <c r="A295">
        <v>50</v>
      </c>
      <c r="B295" t="s">
        <v>66</v>
      </c>
      <c r="C295" s="21">
        <v>5</v>
      </c>
      <c r="D295">
        <v>4.1757352878966865</v>
      </c>
      <c r="U295"/>
    </row>
    <row r="296" spans="1:21">
      <c r="A296">
        <v>50</v>
      </c>
      <c r="B296" t="s">
        <v>82</v>
      </c>
      <c r="C296" s="21">
        <v>0</v>
      </c>
      <c r="D296">
        <v>6.7503165191582255</v>
      </c>
      <c r="U296"/>
    </row>
    <row r="297" spans="1:21">
      <c r="A297">
        <v>50</v>
      </c>
      <c r="B297" t="s">
        <v>82</v>
      </c>
      <c r="C297" s="21">
        <v>0</v>
      </c>
      <c r="D297">
        <v>6.7501812637471712</v>
      </c>
      <c r="U297"/>
    </row>
    <row r="298" spans="1:21">
      <c r="A298">
        <v>50</v>
      </c>
      <c r="B298" t="s">
        <v>82</v>
      </c>
      <c r="C298" s="21">
        <v>0</v>
      </c>
      <c r="D298">
        <v>7.494040728056949</v>
      </c>
      <c r="U298"/>
    </row>
    <row r="299" spans="1:21">
      <c r="A299">
        <v>50</v>
      </c>
      <c r="B299" t="s">
        <v>82</v>
      </c>
      <c r="C299" s="21">
        <v>0</v>
      </c>
      <c r="D299">
        <v>5.5038240669840501</v>
      </c>
      <c r="U299"/>
    </row>
    <row r="300" spans="1:21">
      <c r="A300">
        <v>50</v>
      </c>
      <c r="B300" t="s">
        <v>82</v>
      </c>
      <c r="C300" s="21">
        <v>0</v>
      </c>
      <c r="D300">
        <v>3.6585791998109829</v>
      </c>
      <c r="U300"/>
    </row>
    <row r="301" spans="1:21">
      <c r="A301">
        <v>50</v>
      </c>
      <c r="B301" t="s">
        <v>82</v>
      </c>
      <c r="C301" s="21">
        <v>0</v>
      </c>
      <c r="D301">
        <v>3.8513661496428502</v>
      </c>
      <c r="U301"/>
    </row>
    <row r="302" spans="1:21">
      <c r="A302">
        <v>50</v>
      </c>
      <c r="B302" t="s">
        <v>82</v>
      </c>
      <c r="C302" s="21">
        <v>1</v>
      </c>
      <c r="D302">
        <v>8.735907483505061</v>
      </c>
      <c r="U302"/>
    </row>
    <row r="303" spans="1:21">
      <c r="A303">
        <v>50</v>
      </c>
      <c r="B303" t="s">
        <v>82</v>
      </c>
      <c r="C303" s="21">
        <v>1</v>
      </c>
      <c r="D303">
        <v>10.910427286396073</v>
      </c>
      <c r="U303"/>
    </row>
    <row r="304" spans="1:21">
      <c r="A304">
        <v>50</v>
      </c>
      <c r="B304" t="s">
        <v>82</v>
      </c>
      <c r="C304" s="21">
        <v>1</v>
      </c>
      <c r="D304">
        <v>5.4686863845785352</v>
      </c>
      <c r="U304"/>
    </row>
    <row r="305" spans="1:21">
      <c r="A305">
        <v>50</v>
      </c>
      <c r="B305" t="s">
        <v>82</v>
      </c>
      <c r="C305" s="21">
        <v>1</v>
      </c>
      <c r="D305">
        <v>5.6356534230508721</v>
      </c>
      <c r="U305"/>
    </row>
    <row r="306" spans="1:21">
      <c r="A306">
        <v>50</v>
      </c>
      <c r="B306" t="s">
        <v>82</v>
      </c>
      <c r="C306" s="21">
        <v>1</v>
      </c>
      <c r="D306">
        <v>6.6014105013771287</v>
      </c>
      <c r="U306"/>
    </row>
    <row r="307" spans="1:21">
      <c r="A307">
        <v>50</v>
      </c>
      <c r="B307" t="s">
        <v>82</v>
      </c>
      <c r="C307" s="21">
        <v>1</v>
      </c>
      <c r="D307">
        <v>4.5238594135526737</v>
      </c>
      <c r="U307"/>
    </row>
    <row r="308" spans="1:21">
      <c r="A308">
        <v>50</v>
      </c>
      <c r="B308" t="s">
        <v>82</v>
      </c>
      <c r="C308" s="21">
        <v>1</v>
      </c>
      <c r="D308">
        <v>2.6589168575318629</v>
      </c>
      <c r="U308"/>
    </row>
    <row r="309" spans="1:21">
      <c r="A309">
        <v>50</v>
      </c>
      <c r="B309" t="s">
        <v>82</v>
      </c>
      <c r="C309" s="21">
        <v>1</v>
      </c>
      <c r="D309">
        <v>4.5645867868937406</v>
      </c>
      <c r="U309"/>
    </row>
    <row r="310" spans="1:21">
      <c r="A310">
        <v>50</v>
      </c>
      <c r="B310" t="s">
        <v>82</v>
      </c>
      <c r="C310" s="21">
        <v>2</v>
      </c>
      <c r="D310">
        <v>7.0512496292258016</v>
      </c>
      <c r="U310"/>
    </row>
    <row r="311" spans="1:21">
      <c r="A311">
        <v>50</v>
      </c>
      <c r="B311" t="s">
        <v>82</v>
      </c>
      <c r="C311" s="21">
        <v>2</v>
      </c>
      <c r="D311">
        <v>12.15014929480942</v>
      </c>
      <c r="U311"/>
    </row>
    <row r="312" spans="1:21">
      <c r="A312">
        <v>50</v>
      </c>
      <c r="B312" t="s">
        <v>82</v>
      </c>
      <c r="C312" s="21">
        <v>2</v>
      </c>
      <c r="D312">
        <v>8.6779124969287107</v>
      </c>
      <c r="U312"/>
    </row>
    <row r="313" spans="1:21">
      <c r="A313">
        <v>50</v>
      </c>
      <c r="B313" t="s">
        <v>82</v>
      </c>
      <c r="C313" s="21">
        <v>2</v>
      </c>
      <c r="D313">
        <v>8.7606471945417912</v>
      </c>
      <c r="U313"/>
    </row>
    <row r="314" spans="1:21">
      <c r="A314">
        <v>50</v>
      </c>
      <c r="B314" t="s">
        <v>82</v>
      </c>
      <c r="C314" s="21">
        <v>2</v>
      </c>
      <c r="D314">
        <v>8.1882880257466315</v>
      </c>
      <c r="U314"/>
    </row>
    <row r="315" spans="1:21">
      <c r="A315">
        <v>50</v>
      </c>
      <c r="B315" t="s">
        <v>82</v>
      </c>
      <c r="C315" s="21">
        <v>2</v>
      </c>
      <c r="D315">
        <v>5.7092372186378952</v>
      </c>
      <c r="U315"/>
    </row>
    <row r="316" spans="1:21">
      <c r="A316">
        <v>50</v>
      </c>
      <c r="B316" t="s">
        <v>82</v>
      </c>
      <c r="C316" s="21">
        <v>2</v>
      </c>
      <c r="D316">
        <v>3.9647508117934209</v>
      </c>
      <c r="U316"/>
    </row>
    <row r="317" spans="1:21">
      <c r="A317">
        <v>50</v>
      </c>
      <c r="B317" t="s">
        <v>82</v>
      </c>
      <c r="C317" s="21">
        <v>2</v>
      </c>
      <c r="D317">
        <v>4.6213662312422645</v>
      </c>
      <c r="U317"/>
    </row>
    <row r="318" spans="1:21">
      <c r="A318">
        <v>50</v>
      </c>
      <c r="B318" t="s">
        <v>82</v>
      </c>
      <c r="C318" s="21">
        <v>3</v>
      </c>
      <c r="D318">
        <v>7.2360411715055415</v>
      </c>
      <c r="U318"/>
    </row>
    <row r="319" spans="1:21">
      <c r="A319">
        <v>50</v>
      </c>
      <c r="B319" t="s">
        <v>82</v>
      </c>
      <c r="C319" s="21">
        <v>3</v>
      </c>
      <c r="D319">
        <v>13.481086711255784</v>
      </c>
      <c r="U319"/>
    </row>
    <row r="320" spans="1:21">
      <c r="A320">
        <v>50</v>
      </c>
      <c r="B320" t="s">
        <v>82</v>
      </c>
      <c r="C320" s="21">
        <v>3</v>
      </c>
      <c r="D320">
        <v>8.8699360807548793</v>
      </c>
      <c r="U320"/>
    </row>
    <row r="321" spans="1:21">
      <c r="A321">
        <v>50</v>
      </c>
      <c r="B321" t="s">
        <v>82</v>
      </c>
      <c r="C321" s="21">
        <v>3</v>
      </c>
      <c r="D321">
        <v>8.4603478631258877</v>
      </c>
      <c r="U321"/>
    </row>
    <row r="322" spans="1:21">
      <c r="A322">
        <v>50</v>
      </c>
      <c r="B322" t="s">
        <v>82</v>
      </c>
      <c r="C322" s="21">
        <v>3</v>
      </c>
      <c r="D322">
        <v>8.6326137325700909</v>
      </c>
      <c r="U322"/>
    </row>
    <row r="323" spans="1:21">
      <c r="A323">
        <v>50</v>
      </c>
      <c r="B323" t="s">
        <v>82</v>
      </c>
      <c r="C323" s="21">
        <v>3</v>
      </c>
      <c r="D323">
        <v>6.7498227384809155</v>
      </c>
      <c r="U323"/>
    </row>
    <row r="324" spans="1:21">
      <c r="A324">
        <v>50</v>
      </c>
      <c r="B324" t="s">
        <v>82</v>
      </c>
      <c r="C324" s="21">
        <v>3</v>
      </c>
      <c r="D324">
        <v>4.3196898072894818</v>
      </c>
      <c r="U324"/>
    </row>
    <row r="325" spans="1:21">
      <c r="A325">
        <v>50</v>
      </c>
      <c r="B325" t="s">
        <v>82</v>
      </c>
      <c r="C325" s="21">
        <v>3</v>
      </c>
      <c r="D325">
        <v>5.8148979721112957</v>
      </c>
      <c r="U325"/>
    </row>
    <row r="326" spans="1:21">
      <c r="A326">
        <v>50</v>
      </c>
      <c r="B326" t="s">
        <v>82</v>
      </c>
      <c r="C326" s="21">
        <v>4</v>
      </c>
      <c r="D326">
        <v>4.4140890285615271</v>
      </c>
      <c r="U326"/>
    </row>
    <row r="327" spans="1:21">
      <c r="A327">
        <v>50</v>
      </c>
      <c r="B327" t="s">
        <v>82</v>
      </c>
      <c r="C327" s="21">
        <v>4</v>
      </c>
      <c r="D327">
        <v>11.972123246938136</v>
      </c>
      <c r="U327"/>
    </row>
    <row r="328" spans="1:21">
      <c r="A328">
        <v>50</v>
      </c>
      <c r="B328" t="s">
        <v>82</v>
      </c>
      <c r="C328" s="21">
        <v>4</v>
      </c>
      <c r="D328">
        <v>7.8673487914975473</v>
      </c>
      <c r="U328"/>
    </row>
    <row r="329" spans="1:21">
      <c r="A329">
        <v>50</v>
      </c>
      <c r="B329" t="s">
        <v>82</v>
      </c>
      <c r="C329" s="21">
        <v>4</v>
      </c>
      <c r="D329">
        <v>8.0176992490460002</v>
      </c>
      <c r="U329"/>
    </row>
    <row r="330" spans="1:21">
      <c r="A330">
        <v>50</v>
      </c>
      <c r="B330" t="s">
        <v>82</v>
      </c>
      <c r="C330" s="21">
        <v>4</v>
      </c>
      <c r="D330">
        <v>7.2996366120997065</v>
      </c>
      <c r="U330"/>
    </row>
    <row r="331" spans="1:21">
      <c r="A331">
        <v>50</v>
      </c>
      <c r="B331" t="s">
        <v>82</v>
      </c>
      <c r="C331" s="21">
        <v>4</v>
      </c>
      <c r="D331">
        <v>4.792837250670515</v>
      </c>
      <c r="U331"/>
    </row>
    <row r="332" spans="1:21">
      <c r="A332">
        <v>50</v>
      </c>
      <c r="B332" t="s">
        <v>82</v>
      </c>
      <c r="C332" s="21">
        <v>4</v>
      </c>
      <c r="D332">
        <v>3.6948441485702035</v>
      </c>
      <c r="U332"/>
    </row>
    <row r="333" spans="1:21">
      <c r="A333">
        <v>50</v>
      </c>
      <c r="B333" t="s">
        <v>82</v>
      </c>
      <c r="C333" s="21">
        <v>4</v>
      </c>
      <c r="D333">
        <v>4.7917045642878193</v>
      </c>
      <c r="U333"/>
    </row>
    <row r="334" spans="1:21">
      <c r="A334">
        <v>50</v>
      </c>
      <c r="B334" t="s">
        <v>82</v>
      </c>
      <c r="C334" s="21">
        <v>5</v>
      </c>
      <c r="D334">
        <v>5.4305677086219735</v>
      </c>
      <c r="U334"/>
    </row>
    <row r="335" spans="1:21">
      <c r="A335">
        <v>50</v>
      </c>
      <c r="B335" t="s">
        <v>82</v>
      </c>
      <c r="C335" s="21">
        <v>5</v>
      </c>
      <c r="D335">
        <v>11.795418629525278</v>
      </c>
    </row>
    <row r="336" spans="1:21">
      <c r="A336">
        <v>50</v>
      </c>
      <c r="B336" t="s">
        <v>82</v>
      </c>
      <c r="C336" s="21">
        <v>5</v>
      </c>
      <c r="D336">
        <v>8.3382799652350243</v>
      </c>
    </row>
    <row r="337" spans="1:4">
      <c r="A337">
        <v>50</v>
      </c>
      <c r="B337" t="s">
        <v>82</v>
      </c>
      <c r="C337" s="21">
        <v>5</v>
      </c>
      <c r="D337">
        <v>8.5379662991463743</v>
      </c>
    </row>
    <row r="338" spans="1:4">
      <c r="A338">
        <v>50</v>
      </c>
      <c r="B338" t="s">
        <v>82</v>
      </c>
      <c r="C338" s="21">
        <v>5</v>
      </c>
      <c r="D338">
        <v>7.4265868140492692</v>
      </c>
    </row>
    <row r="339" spans="1:4">
      <c r="A339">
        <v>50</v>
      </c>
      <c r="B339" t="s">
        <v>82</v>
      </c>
      <c r="C339" s="21">
        <v>5</v>
      </c>
      <c r="D339">
        <v>5.9745352819402848</v>
      </c>
    </row>
    <row r="340" spans="1:4">
      <c r="A340">
        <v>50</v>
      </c>
      <c r="B340" t="s">
        <v>82</v>
      </c>
      <c r="C340" s="21">
        <v>5</v>
      </c>
      <c r="D340">
        <v>4.3770156398305691</v>
      </c>
    </row>
    <row r="341" spans="1:4">
      <c r="A341">
        <v>50</v>
      </c>
      <c r="B341" t="s">
        <v>82</v>
      </c>
      <c r="C341" s="21">
        <v>5</v>
      </c>
      <c r="D341">
        <v>5.2252769538052632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8193" r:id="rId3"/>
  </oleObjects>
</worksheet>
</file>

<file path=xl/worksheets/sheet13.xml><?xml version="1.0" encoding="utf-8"?>
<worksheet xmlns="http://schemas.openxmlformats.org/spreadsheetml/2006/main" xmlns:r="http://schemas.openxmlformats.org/officeDocument/2006/relationships">
  <dimension ref="A1:Q54"/>
  <sheetViews>
    <sheetView workbookViewId="0"/>
  </sheetViews>
  <sheetFormatPr baseColWidth="10" defaultRowHeight="12.75"/>
  <sheetData>
    <row r="1" spans="1:17">
      <c r="A1" s="21" t="s">
        <v>60</v>
      </c>
      <c r="B1" s="21" t="s">
        <v>61</v>
      </c>
      <c r="C1" s="21" t="s">
        <v>62</v>
      </c>
    </row>
    <row r="2" spans="1:17">
      <c r="A2">
        <v>40</v>
      </c>
      <c r="B2" t="s">
        <v>66</v>
      </c>
      <c r="C2">
        <v>8.0314378479340611</v>
      </c>
    </row>
    <row r="3" spans="1:17">
      <c r="A3">
        <v>40</v>
      </c>
      <c r="B3" t="s">
        <v>66</v>
      </c>
      <c r="C3">
        <v>5.5915149325170832</v>
      </c>
      <c r="E3" t="s">
        <v>172</v>
      </c>
    </row>
    <row r="4" spans="1:17">
      <c r="A4">
        <v>40</v>
      </c>
      <c r="B4" t="s">
        <v>66</v>
      </c>
      <c r="C4">
        <v>7.9190029660316128</v>
      </c>
      <c r="E4" t="s">
        <v>173</v>
      </c>
    </row>
    <row r="5" spans="1:17">
      <c r="A5">
        <v>40</v>
      </c>
      <c r="B5" t="s">
        <v>66</v>
      </c>
      <c r="C5">
        <v>1.0332526876140908</v>
      </c>
      <c r="F5" t="s">
        <v>68</v>
      </c>
      <c r="G5" t="s">
        <v>69</v>
      </c>
      <c r="H5" t="s">
        <v>68</v>
      </c>
      <c r="I5" t="s">
        <v>69</v>
      </c>
      <c r="J5" t="s">
        <v>70</v>
      </c>
      <c r="K5" t="s">
        <v>70</v>
      </c>
    </row>
    <row r="6" spans="1:17">
      <c r="A6">
        <v>40</v>
      </c>
      <c r="B6" t="s">
        <v>66</v>
      </c>
      <c r="C6">
        <v>5.5221361884806601</v>
      </c>
      <c r="F6" t="s">
        <v>71</v>
      </c>
      <c r="G6" t="s">
        <v>71</v>
      </c>
      <c r="H6" t="s">
        <v>72</v>
      </c>
      <c r="I6" t="s">
        <v>72</v>
      </c>
      <c r="J6" t="s">
        <v>73</v>
      </c>
      <c r="K6" t="s">
        <v>74</v>
      </c>
    </row>
    <row r="7" spans="1:17">
      <c r="A7">
        <v>40</v>
      </c>
      <c r="B7" t="s">
        <v>66</v>
      </c>
      <c r="C7">
        <v>3.5858559629535076</v>
      </c>
      <c r="E7" t="s">
        <v>75</v>
      </c>
      <c r="F7">
        <v>2</v>
      </c>
      <c r="G7">
        <v>18.466608047485352</v>
      </c>
      <c r="H7">
        <v>33</v>
      </c>
      <c r="I7">
        <v>9.4907197952270508</v>
      </c>
      <c r="J7">
        <v>1.9457544088363647</v>
      </c>
      <c r="K7">
        <v>0.15892569720745087</v>
      </c>
    </row>
    <row r="8" spans="1:17">
      <c r="A8">
        <v>40</v>
      </c>
      <c r="B8" t="s">
        <v>82</v>
      </c>
      <c r="C8">
        <v>7.4719961762515368</v>
      </c>
      <c r="E8" t="s">
        <v>76</v>
      </c>
      <c r="F8">
        <v>1</v>
      </c>
      <c r="G8">
        <v>0.22755701839923859</v>
      </c>
      <c r="H8">
        <v>33</v>
      </c>
      <c r="I8">
        <v>9.4907197952270508</v>
      </c>
      <c r="J8">
        <v>2.3976793512701988E-2</v>
      </c>
      <c r="K8">
        <v>0.87788718938827515</v>
      </c>
    </row>
    <row r="9" spans="1:17">
      <c r="A9">
        <v>40</v>
      </c>
      <c r="B9" t="s">
        <v>82</v>
      </c>
      <c r="C9">
        <v>11.002225038221603</v>
      </c>
      <c r="E9" t="s">
        <v>78</v>
      </c>
      <c r="F9">
        <v>2</v>
      </c>
      <c r="G9">
        <v>5.8618249893188477</v>
      </c>
      <c r="H9">
        <v>33</v>
      </c>
      <c r="I9">
        <v>9.4907197952270508</v>
      </c>
      <c r="J9">
        <v>0.61763757467269897</v>
      </c>
      <c r="K9">
        <v>0.54533320665359497</v>
      </c>
    </row>
    <row r="10" spans="1:17">
      <c r="A10">
        <v>40</v>
      </c>
      <c r="B10" t="s">
        <v>82</v>
      </c>
      <c r="C10">
        <v>8.6342261448265454</v>
      </c>
    </row>
    <row r="11" spans="1:17">
      <c r="A11">
        <v>40</v>
      </c>
      <c r="B11" t="s">
        <v>82</v>
      </c>
      <c r="C11">
        <v>6.5489092223019725</v>
      </c>
    </row>
    <row r="12" spans="1:17">
      <c r="A12">
        <v>40</v>
      </c>
      <c r="B12" t="s">
        <v>82</v>
      </c>
      <c r="C12">
        <v>3.3432007753556996</v>
      </c>
      <c r="E12" t="s">
        <v>174</v>
      </c>
      <c r="H12" t="s">
        <v>175</v>
      </c>
    </row>
    <row r="13" spans="1:17">
      <c r="A13">
        <v>40</v>
      </c>
      <c r="B13" t="s">
        <v>82</v>
      </c>
      <c r="C13">
        <v>6.4142070844377868</v>
      </c>
      <c r="E13" t="s">
        <v>86</v>
      </c>
      <c r="H13" t="s">
        <v>86</v>
      </c>
    </row>
    <row r="14" spans="1:17">
      <c r="A14">
        <v>40</v>
      </c>
      <c r="B14" t="s">
        <v>82</v>
      </c>
      <c r="C14">
        <v>1.6460333550005681</v>
      </c>
      <c r="F14" t="s">
        <v>70</v>
      </c>
      <c r="G14" t="s">
        <v>70</v>
      </c>
      <c r="I14" t="s">
        <v>70</v>
      </c>
      <c r="J14" t="s">
        <v>70</v>
      </c>
    </row>
    <row r="15" spans="1:17">
      <c r="A15">
        <v>25</v>
      </c>
      <c r="B15" t="s">
        <v>66</v>
      </c>
      <c r="C15">
        <v>8.4539865096432756</v>
      </c>
      <c r="F15" t="s">
        <v>87</v>
      </c>
      <c r="G15" t="s">
        <v>88</v>
      </c>
      <c r="I15" t="s">
        <v>87</v>
      </c>
      <c r="J15" t="s">
        <v>88</v>
      </c>
      <c r="K15" s="26" t="s">
        <v>176</v>
      </c>
      <c r="L15" s="26" t="s">
        <v>177</v>
      </c>
      <c r="M15" t="s">
        <v>178</v>
      </c>
      <c r="N15" s="26" t="s">
        <v>177</v>
      </c>
      <c r="O15" t="s">
        <v>179</v>
      </c>
      <c r="P15" t="s">
        <v>180</v>
      </c>
      <c r="Q15" t="s">
        <v>181</v>
      </c>
    </row>
    <row r="16" spans="1:17">
      <c r="A16">
        <v>25</v>
      </c>
      <c r="B16" t="s">
        <v>66</v>
      </c>
      <c r="C16">
        <v>11.927459627526236</v>
      </c>
      <c r="E16" t="s">
        <v>89</v>
      </c>
      <c r="F16">
        <v>8.1452789306640625</v>
      </c>
      <c r="G16">
        <v>8</v>
      </c>
      <c r="H16" t="s">
        <v>89</v>
      </c>
      <c r="I16">
        <v>3.7348735332489014</v>
      </c>
      <c r="J16">
        <v>8</v>
      </c>
      <c r="K16">
        <f>+I16/SQRT(J16)</f>
        <v>1.3204772011172292</v>
      </c>
      <c r="L16">
        <v>25</v>
      </c>
      <c r="M16" t="s">
        <v>82</v>
      </c>
      <c r="N16">
        <v>25</v>
      </c>
      <c r="O16">
        <f>+Q16+K16</f>
        <v>9.4321181312930111</v>
      </c>
      <c r="P16">
        <f>+Q16-K16</f>
        <v>6.7911637290585523</v>
      </c>
      <c r="Q16">
        <v>8.1116409301757812</v>
      </c>
    </row>
    <row r="17" spans="1:17">
      <c r="A17">
        <v>25</v>
      </c>
      <c r="B17" t="s">
        <v>66</v>
      </c>
      <c r="C17">
        <v>11.28105491870188</v>
      </c>
      <c r="E17" t="s">
        <v>91</v>
      </c>
      <c r="F17">
        <v>8.1116409301757812</v>
      </c>
      <c r="G17">
        <v>6</v>
      </c>
      <c r="H17" t="s">
        <v>91</v>
      </c>
      <c r="I17">
        <v>4.3153128623962402</v>
      </c>
      <c r="J17">
        <v>6</v>
      </c>
      <c r="K17">
        <f t="shared" ref="K17:K21" si="0">+I17/SQRT(J17)</f>
        <v>1.7617190988899847</v>
      </c>
      <c r="L17">
        <v>40</v>
      </c>
      <c r="M17" t="s">
        <v>82</v>
      </c>
      <c r="N17">
        <v>40</v>
      </c>
      <c r="O17">
        <f t="shared" ref="O17:O21" si="1">+Q17+K17</f>
        <v>8.1989759119393018</v>
      </c>
      <c r="P17">
        <f t="shared" ref="P17:P21" si="2">+Q17-K17</f>
        <v>4.6755377141593319</v>
      </c>
      <c r="Q17">
        <v>6.4372568130493164</v>
      </c>
    </row>
    <row r="18" spans="1:17">
      <c r="A18">
        <v>25</v>
      </c>
      <c r="B18" t="s">
        <v>66</v>
      </c>
      <c r="C18">
        <v>9.5144124886309118</v>
      </c>
      <c r="E18" t="s">
        <v>125</v>
      </c>
      <c r="F18">
        <v>5.2805333137512207</v>
      </c>
      <c r="G18">
        <v>6</v>
      </c>
      <c r="H18" t="s">
        <v>125</v>
      </c>
      <c r="I18">
        <v>2.6681604385375977</v>
      </c>
      <c r="J18">
        <v>6</v>
      </c>
      <c r="K18">
        <f t="shared" si="0"/>
        <v>1.0892719377162854</v>
      </c>
      <c r="L18">
        <v>50</v>
      </c>
      <c r="M18" t="s">
        <v>82</v>
      </c>
      <c r="N18">
        <v>50</v>
      </c>
      <c r="O18">
        <f t="shared" si="1"/>
        <v>6.7573231805446543</v>
      </c>
      <c r="P18">
        <f t="shared" si="2"/>
        <v>4.578779305112084</v>
      </c>
      <c r="Q18">
        <v>5.6680512428283691</v>
      </c>
    </row>
    <row r="19" spans="1:17">
      <c r="A19">
        <v>25</v>
      </c>
      <c r="B19" t="s">
        <v>66</v>
      </c>
      <c r="C19">
        <v>12.278690770379846</v>
      </c>
      <c r="E19" t="s">
        <v>158</v>
      </c>
      <c r="F19">
        <v>6.4372568130493164</v>
      </c>
      <c r="G19">
        <v>7</v>
      </c>
      <c r="H19" t="s">
        <v>158</v>
      </c>
      <c r="I19">
        <v>3.1432015895843506</v>
      </c>
      <c r="J19">
        <v>7</v>
      </c>
      <c r="K19">
        <f t="shared" si="0"/>
        <v>1.1880185323690144</v>
      </c>
      <c r="L19">
        <v>25</v>
      </c>
      <c r="M19" t="s">
        <v>66</v>
      </c>
      <c r="N19">
        <v>25</v>
      </c>
      <c r="O19">
        <f>+Q19+K19</f>
        <v>9.3332974630330767</v>
      </c>
      <c r="P19">
        <f>+Q19-K19</f>
        <v>6.9572603982950483</v>
      </c>
      <c r="Q19">
        <v>8.1452789306640625</v>
      </c>
    </row>
    <row r="20" spans="1:17">
      <c r="A20">
        <v>25</v>
      </c>
      <c r="B20" t="s">
        <v>66</v>
      </c>
      <c r="C20">
        <v>4.4255119920423303</v>
      </c>
      <c r="E20" t="s">
        <v>160</v>
      </c>
      <c r="F20">
        <v>7.252284049987793</v>
      </c>
      <c r="G20">
        <v>6</v>
      </c>
      <c r="H20" t="s">
        <v>160</v>
      </c>
      <c r="I20">
        <v>1.7043243646621704</v>
      </c>
      <c r="J20">
        <v>6</v>
      </c>
      <c r="K20">
        <f t="shared" si="0"/>
        <v>0.69578750826924063</v>
      </c>
      <c r="L20">
        <v>40</v>
      </c>
      <c r="M20" t="s">
        <v>66</v>
      </c>
      <c r="N20">
        <v>40</v>
      </c>
      <c r="O20">
        <f t="shared" si="1"/>
        <v>5.9763208220204618</v>
      </c>
      <c r="P20">
        <f t="shared" si="2"/>
        <v>4.5847458054819796</v>
      </c>
      <c r="Q20">
        <v>5.2805333137512207</v>
      </c>
    </row>
    <row r="21" spans="1:17">
      <c r="A21">
        <v>25</v>
      </c>
      <c r="B21" t="s">
        <v>66</v>
      </c>
      <c r="C21">
        <v>3.763822836414195</v>
      </c>
      <c r="E21" t="s">
        <v>163</v>
      </c>
      <c r="F21">
        <v>5.6680512428283691</v>
      </c>
      <c r="G21">
        <v>6</v>
      </c>
      <c r="H21" t="s">
        <v>163</v>
      </c>
      <c r="I21">
        <v>1.6150438785552979</v>
      </c>
      <c r="J21">
        <v>6</v>
      </c>
      <c r="K21">
        <f t="shared" si="0"/>
        <v>0.65933890244432725</v>
      </c>
      <c r="L21">
        <v>50</v>
      </c>
      <c r="M21" t="s">
        <v>66</v>
      </c>
      <c r="N21">
        <v>50</v>
      </c>
      <c r="O21">
        <f t="shared" si="1"/>
        <v>7.9116229524321202</v>
      </c>
      <c r="P21">
        <f t="shared" si="2"/>
        <v>6.5929451475434657</v>
      </c>
      <c r="Q21">
        <v>7.252284049987793</v>
      </c>
    </row>
    <row r="22" spans="1:17">
      <c r="A22">
        <v>25</v>
      </c>
      <c r="B22" t="s">
        <v>66</v>
      </c>
      <c r="C22">
        <v>3.5172945339568833</v>
      </c>
      <c r="E22" t="s">
        <v>166</v>
      </c>
      <c r="F22">
        <v>6.8743100166320801</v>
      </c>
      <c r="G22">
        <v>39</v>
      </c>
      <c r="H22" t="s">
        <v>166</v>
      </c>
      <c r="I22">
        <v>3.0842039585113525</v>
      </c>
      <c r="J22">
        <v>39</v>
      </c>
      <c r="L22">
        <v>25</v>
      </c>
      <c r="M22" t="s">
        <v>182</v>
      </c>
      <c r="N22">
        <v>25</v>
      </c>
      <c r="O22">
        <f>+Q22+0.99</f>
        <v>7.59</v>
      </c>
      <c r="P22">
        <f>+Q22-0.99</f>
        <v>5.6099999999999994</v>
      </c>
      <c r="Q22">
        <v>6.6</v>
      </c>
    </row>
    <row r="23" spans="1:17">
      <c r="A23">
        <v>25</v>
      </c>
      <c r="B23" t="s">
        <v>82</v>
      </c>
      <c r="C23">
        <v>15.226917101976438</v>
      </c>
      <c r="L23">
        <v>40</v>
      </c>
      <c r="M23" t="s">
        <v>182</v>
      </c>
      <c r="N23">
        <v>40</v>
      </c>
      <c r="O23" s="27">
        <v>10.149681539212402</v>
      </c>
      <c r="P23" s="27">
        <v>3.9158335975063476</v>
      </c>
      <c r="Q23" s="27">
        <v>7.0327575683593748</v>
      </c>
    </row>
    <row r="24" spans="1:17">
      <c r="A24">
        <v>25</v>
      </c>
      <c r="B24" t="s">
        <v>82</v>
      </c>
      <c r="C24">
        <v>8.7930139980275115</v>
      </c>
      <c r="L24">
        <v>50</v>
      </c>
      <c r="M24" t="s">
        <v>182</v>
      </c>
      <c r="N24">
        <v>50</v>
      </c>
      <c r="O24">
        <f>+Q24+1.6</f>
        <v>10.83</v>
      </c>
      <c r="P24">
        <f>+Q24-1.6</f>
        <v>7.6300000000000008</v>
      </c>
      <c r="Q24">
        <v>9.23</v>
      </c>
    </row>
    <row r="25" spans="1:17">
      <c r="A25">
        <v>25</v>
      </c>
      <c r="B25" t="s">
        <v>82</v>
      </c>
      <c r="C25">
        <v>7.0720920947556092</v>
      </c>
    </row>
    <row r="26" spans="1:17">
      <c r="A26">
        <v>25</v>
      </c>
      <c r="B26" t="s">
        <v>82</v>
      </c>
      <c r="C26">
        <v>5.1177616276253657</v>
      </c>
    </row>
    <row r="27" spans="1:17">
      <c r="A27">
        <v>25</v>
      </c>
      <c r="B27" t="s">
        <v>82</v>
      </c>
      <c r="C27">
        <v>9.7580116239072829</v>
      </c>
    </row>
    <row r="28" spans="1:17">
      <c r="A28">
        <v>25</v>
      </c>
      <c r="B28" t="s">
        <v>82</v>
      </c>
      <c r="C28">
        <v>2.7020480852620867</v>
      </c>
    </row>
    <row r="29" spans="1:17">
      <c r="A29">
        <v>50</v>
      </c>
      <c r="B29" t="s">
        <v>66</v>
      </c>
      <c r="C29">
        <v>7.4301563062288141</v>
      </c>
    </row>
    <row r="30" spans="1:17">
      <c r="A30">
        <v>50</v>
      </c>
      <c r="B30" t="s">
        <v>66</v>
      </c>
      <c r="C30">
        <v>9.12216995199711</v>
      </c>
    </row>
    <row r="31" spans="1:17">
      <c r="A31">
        <v>50</v>
      </c>
      <c r="B31" t="s">
        <v>66</v>
      </c>
      <c r="C31">
        <v>8.8129358332980008</v>
      </c>
    </row>
    <row r="32" spans="1:17">
      <c r="A32">
        <v>50</v>
      </c>
      <c r="B32" t="s">
        <v>66</v>
      </c>
      <c r="C32">
        <v>7.7044842531921267</v>
      </c>
    </row>
    <row r="33" spans="1:11">
      <c r="A33">
        <v>50</v>
      </c>
      <c r="B33" t="s">
        <v>66</v>
      </c>
      <c r="C33">
        <v>4.9862856630397809</v>
      </c>
    </row>
    <row r="34" spans="1:11">
      <c r="A34">
        <v>50</v>
      </c>
      <c r="B34" t="s">
        <v>66</v>
      </c>
      <c r="C34">
        <v>5.4576734395542825</v>
      </c>
    </row>
    <row r="35" spans="1:11">
      <c r="A35">
        <v>50</v>
      </c>
      <c r="B35" t="s">
        <v>82</v>
      </c>
      <c r="C35">
        <v>6.7503165191582255</v>
      </c>
    </row>
    <row r="36" spans="1:11">
      <c r="A36">
        <v>50</v>
      </c>
      <c r="B36" t="s">
        <v>82</v>
      </c>
      <c r="C36">
        <v>6.7501812637471712</v>
      </c>
    </row>
    <row r="37" spans="1:11">
      <c r="A37">
        <v>50</v>
      </c>
      <c r="B37" t="s">
        <v>82</v>
      </c>
      <c r="C37">
        <v>7.494040728056949</v>
      </c>
    </row>
    <row r="38" spans="1:11">
      <c r="A38">
        <v>50</v>
      </c>
      <c r="B38" t="s">
        <v>82</v>
      </c>
      <c r="C38">
        <v>5.5038240669840501</v>
      </c>
    </row>
    <row r="39" spans="1:11">
      <c r="A39">
        <v>50</v>
      </c>
      <c r="B39" t="s">
        <v>82</v>
      </c>
      <c r="C39">
        <v>3.6585791998109829</v>
      </c>
    </row>
    <row r="40" spans="1:11">
      <c r="A40">
        <v>50</v>
      </c>
      <c r="B40" t="s">
        <v>82</v>
      </c>
      <c r="C40">
        <v>3.8513661496428502</v>
      </c>
    </row>
    <row r="44" spans="1:11">
      <c r="E44" t="s">
        <v>183</v>
      </c>
    </row>
    <row r="45" spans="1:11">
      <c r="E45" t="s">
        <v>93</v>
      </c>
    </row>
    <row r="46" spans="1:11">
      <c r="E46" t="s">
        <v>184</v>
      </c>
    </row>
    <row r="47" spans="1:11">
      <c r="F47" t="s">
        <v>95</v>
      </c>
      <c r="G47" t="s">
        <v>96</v>
      </c>
      <c r="H47" t="s">
        <v>97</v>
      </c>
      <c r="I47" t="s">
        <v>98</v>
      </c>
      <c r="J47" t="s">
        <v>99</v>
      </c>
      <c r="K47" t="s">
        <v>100</v>
      </c>
    </row>
    <row r="48" spans="1:11">
      <c r="F48" t="s">
        <v>126</v>
      </c>
      <c r="G48" t="s">
        <v>131</v>
      </c>
      <c r="H48" t="s">
        <v>136</v>
      </c>
      <c r="I48" t="s">
        <v>141</v>
      </c>
      <c r="J48" t="s">
        <v>146</v>
      </c>
      <c r="K48" t="s">
        <v>151</v>
      </c>
    </row>
    <row r="49" spans="5:11">
      <c r="E49" t="s">
        <v>156</v>
      </c>
      <c r="G49">
        <v>0.9846075177192688</v>
      </c>
      <c r="H49">
        <v>0.15250003337860107</v>
      </c>
      <c r="I49">
        <v>0.37363538146018982</v>
      </c>
      <c r="J49">
        <v>0.62924790382385254</v>
      </c>
      <c r="K49">
        <v>0.20810219645500183</v>
      </c>
    </row>
    <row r="50" spans="5:11">
      <c r="E50" t="s">
        <v>159</v>
      </c>
      <c r="F50">
        <v>0.9846075177192688</v>
      </c>
      <c r="H50">
        <v>0.15070062875747681</v>
      </c>
      <c r="I50">
        <v>0.36625716090202332</v>
      </c>
      <c r="J50">
        <v>0.62066709995269775</v>
      </c>
      <c r="K50">
        <v>0.2039816826581955</v>
      </c>
    </row>
    <row r="51" spans="5:11">
      <c r="E51" t="s">
        <v>161</v>
      </c>
      <c r="F51">
        <v>0.15250003337860107</v>
      </c>
      <c r="G51">
        <v>0.15070062875747681</v>
      </c>
      <c r="I51">
        <v>0.5319359302520752</v>
      </c>
      <c r="J51">
        <v>0.3047010600566864</v>
      </c>
      <c r="K51">
        <v>0.82319873571395874</v>
      </c>
    </row>
    <row r="52" spans="5:11">
      <c r="E52" t="s">
        <v>164</v>
      </c>
      <c r="F52">
        <v>0.37363538146018982</v>
      </c>
      <c r="G52">
        <v>0.36625716090202332</v>
      </c>
      <c r="H52">
        <v>0.5319359302520752</v>
      </c>
      <c r="J52">
        <v>0.63873934745788574</v>
      </c>
      <c r="K52">
        <v>0.65766507387161255</v>
      </c>
    </row>
    <row r="53" spans="5:11">
      <c r="E53" t="s">
        <v>167</v>
      </c>
      <c r="F53">
        <v>0.62924790382385254</v>
      </c>
      <c r="G53">
        <v>0.62066709995269775</v>
      </c>
      <c r="H53">
        <v>0.3047010600566864</v>
      </c>
      <c r="I53">
        <v>0.63873934745788574</v>
      </c>
      <c r="K53">
        <v>0.3924788236618042</v>
      </c>
    </row>
    <row r="54" spans="5:11">
      <c r="E54" t="s">
        <v>168</v>
      </c>
      <c r="F54">
        <v>0.20810219645500183</v>
      </c>
      <c r="G54">
        <v>0.2039816826581955</v>
      </c>
      <c r="H54">
        <v>0.82319873571395874</v>
      </c>
      <c r="I54">
        <v>0.65766507387161255</v>
      </c>
      <c r="J54">
        <v>0.3924788236618042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9217" r:id="rId3"/>
  </oleObjects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47" sqref="I47"/>
    </sheetView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 de citar </vt:lpstr>
      <vt:lpstr>40 bajas</vt:lpstr>
      <vt:lpstr>40 altas</vt:lpstr>
      <vt:lpstr>25control</vt:lpstr>
      <vt:lpstr>25 bajas</vt:lpstr>
      <vt:lpstr>25 Altas</vt:lpstr>
      <vt:lpstr>Datos50 con</vt:lpstr>
      <vt:lpstr>Datos50B</vt:lpstr>
      <vt:lpstr>Datos50A</vt:lpstr>
      <vt:lpstr>Resumen</vt:lpstr>
      <vt:lpstr>Resultados</vt:lpstr>
      <vt:lpstr>std</vt:lpstr>
      <vt:lpstr>Hoja13</vt:lpstr>
      <vt:lpstr>resumen trabajo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desconocido</dc:creator>
  <cp:lastModifiedBy>Martina Escamilla</cp:lastModifiedBy>
  <cp:lastPrinted>1999-06-04T17:23:59Z</cp:lastPrinted>
  <dcterms:created xsi:type="dcterms:W3CDTF">1998-09-04T18:33:34Z</dcterms:created>
  <dcterms:modified xsi:type="dcterms:W3CDTF">2011-06-20T15:32:27Z</dcterms:modified>
</cp:coreProperties>
</file>